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H:\Borgingssysteem\Handboek - zie Scienta\Actuele versies in speciale opmaak tbv website of ibabs\"/>
    </mc:Choice>
  </mc:AlternateContent>
  <xr:revisionPtr revIDLastSave="0" documentId="8_{35940982-0900-405B-B13B-7E16AB18D758}" xr6:coauthVersionLast="47" xr6:coauthVersionMax="47" xr10:uidLastSave="{00000000-0000-0000-0000-000000000000}"/>
  <bookViews>
    <workbookView xWindow="690" yWindow="1050" windowWidth="21600" windowHeight="11385" activeTab="1" xr2:uid="{00000000-000D-0000-FFFF-FFFF00000000}"/>
  </bookViews>
  <sheets>
    <sheet name="Inhoud bestand" sheetId="2" r:id="rId1"/>
    <sheet name="Risico beoordeling" sheetId="1" r:id="rId2"/>
    <sheet name="Versiehistorie" sheetId="3"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3" i="1" l="1"/>
  <c r="F83" i="1"/>
  <c r="V68" i="1"/>
  <c r="N68" i="1"/>
  <c r="F68" i="1"/>
  <c r="V53" i="1"/>
  <c r="N53" i="1"/>
  <c r="F53" i="1"/>
  <c r="V38" i="1"/>
  <c r="N38" i="1"/>
  <c r="F38" i="1"/>
  <c r="V23" i="1"/>
  <c r="N23" i="1"/>
  <c r="F24" i="1"/>
  <c r="F25" i="1"/>
  <c r="F26" i="1"/>
  <c r="V71" i="1"/>
  <c r="N70" i="1"/>
  <c r="F71" i="1"/>
  <c r="F84" i="1"/>
  <c r="N24" i="1"/>
  <c r="N25" i="1"/>
  <c r="H25" i="1"/>
  <c r="B84" i="1"/>
  <c r="B85" i="1"/>
  <c r="B86" i="1"/>
  <c r="B87" i="1"/>
  <c r="B88" i="1"/>
  <c r="B89" i="1"/>
  <c r="B90" i="1"/>
  <c r="B83" i="1"/>
  <c r="R69" i="1"/>
  <c r="R70" i="1"/>
  <c r="R71" i="1"/>
  <c r="R72" i="1"/>
  <c r="R73" i="1"/>
  <c r="R74" i="1"/>
  <c r="R75" i="1"/>
  <c r="R68" i="1"/>
  <c r="J69" i="1"/>
  <c r="J70" i="1"/>
  <c r="J71" i="1"/>
  <c r="J72" i="1"/>
  <c r="J73" i="1"/>
  <c r="J74" i="1"/>
  <c r="J75" i="1"/>
  <c r="J68" i="1"/>
  <c r="B69" i="1"/>
  <c r="B70" i="1"/>
  <c r="B71" i="1"/>
  <c r="B72" i="1"/>
  <c r="B73" i="1"/>
  <c r="B74" i="1"/>
  <c r="B75" i="1"/>
  <c r="B68" i="1"/>
  <c r="R54" i="1"/>
  <c r="R55" i="1"/>
  <c r="R56" i="1"/>
  <c r="R57" i="1"/>
  <c r="R58" i="1"/>
  <c r="R59" i="1"/>
  <c r="R60" i="1"/>
  <c r="R53" i="1"/>
  <c r="J54" i="1"/>
  <c r="J55" i="1"/>
  <c r="J56" i="1"/>
  <c r="J57" i="1"/>
  <c r="J58" i="1"/>
  <c r="J59" i="1"/>
  <c r="J60" i="1"/>
  <c r="J53" i="1"/>
  <c r="B54" i="1"/>
  <c r="B55" i="1"/>
  <c r="B56" i="1"/>
  <c r="B57" i="1"/>
  <c r="B58" i="1"/>
  <c r="B59" i="1"/>
  <c r="B60" i="1"/>
  <c r="B53" i="1"/>
  <c r="R39" i="1"/>
  <c r="R40" i="1"/>
  <c r="R41" i="1"/>
  <c r="R42" i="1"/>
  <c r="R43" i="1"/>
  <c r="R44" i="1"/>
  <c r="R45" i="1"/>
  <c r="R38" i="1"/>
  <c r="J39" i="1"/>
  <c r="J40" i="1"/>
  <c r="J41" i="1"/>
  <c r="J42" i="1"/>
  <c r="J43" i="1"/>
  <c r="J44" i="1"/>
  <c r="J45" i="1"/>
  <c r="J38" i="1"/>
  <c r="B39" i="1"/>
  <c r="B40" i="1"/>
  <c r="B41" i="1"/>
  <c r="B42" i="1"/>
  <c r="B43" i="1"/>
  <c r="B44" i="1"/>
  <c r="B45" i="1"/>
  <c r="B38" i="1"/>
  <c r="R24" i="1"/>
  <c r="R25" i="1"/>
  <c r="R26" i="1"/>
  <c r="R27" i="1"/>
  <c r="R28" i="1"/>
  <c r="R29" i="1"/>
  <c r="R30" i="1"/>
  <c r="R23" i="1"/>
  <c r="J23" i="1"/>
  <c r="J24" i="1"/>
  <c r="J25" i="1"/>
  <c r="J26" i="1"/>
  <c r="J27" i="1"/>
  <c r="J28" i="1"/>
  <c r="J29" i="1"/>
  <c r="J30" i="1"/>
  <c r="E84" i="1"/>
  <c r="E85" i="1"/>
  <c r="E86" i="1"/>
  <c r="E87" i="1"/>
  <c r="E88" i="1"/>
  <c r="E89" i="1"/>
  <c r="E90" i="1"/>
  <c r="E83" i="1"/>
  <c r="U69" i="1"/>
  <c r="U70" i="1"/>
  <c r="U71" i="1"/>
  <c r="U72" i="1"/>
  <c r="U73" i="1"/>
  <c r="U74" i="1"/>
  <c r="U75" i="1"/>
  <c r="U68" i="1"/>
  <c r="M69" i="1"/>
  <c r="M70" i="1"/>
  <c r="M71" i="1"/>
  <c r="M72" i="1"/>
  <c r="M73" i="1"/>
  <c r="M74" i="1"/>
  <c r="M75" i="1"/>
  <c r="M68" i="1"/>
  <c r="E69" i="1"/>
  <c r="E70" i="1"/>
  <c r="E71" i="1"/>
  <c r="E72" i="1"/>
  <c r="E73" i="1"/>
  <c r="E74" i="1"/>
  <c r="E75" i="1"/>
  <c r="E68" i="1"/>
  <c r="U54" i="1"/>
  <c r="U55" i="1"/>
  <c r="U56" i="1"/>
  <c r="U57" i="1"/>
  <c r="U58" i="1"/>
  <c r="U59" i="1"/>
  <c r="U60" i="1"/>
  <c r="U53" i="1"/>
  <c r="M54" i="1"/>
  <c r="M55" i="1"/>
  <c r="M56" i="1"/>
  <c r="M57" i="1"/>
  <c r="M58" i="1"/>
  <c r="M59" i="1"/>
  <c r="M60" i="1"/>
  <c r="M53" i="1"/>
  <c r="E54" i="1"/>
  <c r="E55" i="1"/>
  <c r="E56" i="1"/>
  <c r="E57" i="1"/>
  <c r="E58" i="1"/>
  <c r="E59" i="1"/>
  <c r="E60" i="1"/>
  <c r="E53" i="1"/>
  <c r="U39" i="1"/>
  <c r="U40" i="1"/>
  <c r="U41" i="1"/>
  <c r="U42" i="1"/>
  <c r="U43" i="1"/>
  <c r="U44" i="1"/>
  <c r="U45" i="1"/>
  <c r="U38" i="1"/>
  <c r="M39" i="1"/>
  <c r="M40" i="1"/>
  <c r="M41" i="1"/>
  <c r="M42" i="1"/>
  <c r="M43" i="1"/>
  <c r="M44" i="1"/>
  <c r="M45" i="1"/>
  <c r="M38" i="1"/>
  <c r="E39" i="1"/>
  <c r="E40" i="1"/>
  <c r="E41" i="1"/>
  <c r="E42" i="1"/>
  <c r="E43" i="1"/>
  <c r="E44" i="1"/>
  <c r="E45" i="1"/>
  <c r="E38" i="1"/>
  <c r="M23" i="1"/>
  <c r="U24" i="1"/>
  <c r="U25" i="1"/>
  <c r="U26" i="1"/>
  <c r="U27" i="1"/>
  <c r="U28" i="1"/>
  <c r="U29" i="1"/>
  <c r="U30" i="1"/>
  <c r="U23" i="1"/>
  <c r="C84" i="1"/>
  <c r="C85" i="1"/>
  <c r="F85" i="1" s="1"/>
  <c r="C86" i="1"/>
  <c r="F86" i="1" s="1"/>
  <c r="C87" i="1"/>
  <c r="F87" i="1" s="1"/>
  <c r="C88" i="1"/>
  <c r="F88" i="1" s="1"/>
  <c r="C89" i="1"/>
  <c r="F89" i="1" s="1"/>
  <c r="C90" i="1"/>
  <c r="F90" i="1" s="1"/>
  <c r="C83" i="1"/>
  <c r="S69" i="1"/>
  <c r="V69" i="1" s="1"/>
  <c r="S70" i="1"/>
  <c r="V70" i="1" s="1"/>
  <c r="S71" i="1"/>
  <c r="S72" i="1"/>
  <c r="V72" i="1" s="1"/>
  <c r="S73" i="1"/>
  <c r="V73" i="1" s="1"/>
  <c r="S74" i="1"/>
  <c r="V74" i="1" s="1"/>
  <c r="S75" i="1"/>
  <c r="V75" i="1" s="1"/>
  <c r="S68" i="1"/>
  <c r="K69" i="1"/>
  <c r="N69" i="1" s="1"/>
  <c r="K70" i="1"/>
  <c r="K71" i="1"/>
  <c r="N71" i="1" s="1"/>
  <c r="K72" i="1"/>
  <c r="N72" i="1" s="1"/>
  <c r="K73" i="1"/>
  <c r="N73" i="1" s="1"/>
  <c r="K74" i="1"/>
  <c r="N74" i="1" s="1"/>
  <c r="K75" i="1"/>
  <c r="N75" i="1" s="1"/>
  <c r="K68" i="1"/>
  <c r="C69" i="1"/>
  <c r="F69" i="1" s="1"/>
  <c r="C70" i="1"/>
  <c r="F70" i="1" s="1"/>
  <c r="C71" i="1"/>
  <c r="C72" i="1"/>
  <c r="F72" i="1" s="1"/>
  <c r="C73" i="1"/>
  <c r="F73" i="1" s="1"/>
  <c r="C74" i="1"/>
  <c r="F74" i="1" s="1"/>
  <c r="C75" i="1"/>
  <c r="F75" i="1" s="1"/>
  <c r="C68" i="1"/>
  <c r="S54" i="1"/>
  <c r="V54" i="1" s="1"/>
  <c r="S55" i="1"/>
  <c r="V55" i="1" s="1"/>
  <c r="S56" i="1"/>
  <c r="V56" i="1" s="1"/>
  <c r="S57" i="1"/>
  <c r="V57" i="1" s="1"/>
  <c r="S58" i="1"/>
  <c r="V58" i="1" s="1"/>
  <c r="S59" i="1"/>
  <c r="V59" i="1" s="1"/>
  <c r="S60" i="1"/>
  <c r="V60" i="1" s="1"/>
  <c r="S53" i="1"/>
  <c r="K54" i="1"/>
  <c r="N54" i="1" s="1"/>
  <c r="K55" i="1"/>
  <c r="N55" i="1" s="1"/>
  <c r="K56" i="1"/>
  <c r="N56" i="1" s="1"/>
  <c r="K57" i="1"/>
  <c r="N57" i="1" s="1"/>
  <c r="K58" i="1"/>
  <c r="N58" i="1" s="1"/>
  <c r="K59" i="1"/>
  <c r="N59" i="1" s="1"/>
  <c r="K60" i="1"/>
  <c r="N60" i="1" s="1"/>
  <c r="K53" i="1"/>
  <c r="C54" i="1"/>
  <c r="F54" i="1" s="1"/>
  <c r="C55" i="1"/>
  <c r="F55" i="1" s="1"/>
  <c r="C56" i="1"/>
  <c r="F56" i="1" s="1"/>
  <c r="C57" i="1"/>
  <c r="F57" i="1" s="1"/>
  <c r="C58" i="1"/>
  <c r="F58" i="1" s="1"/>
  <c r="C59" i="1"/>
  <c r="F59" i="1" s="1"/>
  <c r="C60" i="1"/>
  <c r="F60" i="1" s="1"/>
  <c r="C53" i="1"/>
  <c r="S39" i="1"/>
  <c r="V39" i="1" s="1"/>
  <c r="S40" i="1"/>
  <c r="V40" i="1" s="1"/>
  <c r="S41" i="1"/>
  <c r="V41" i="1" s="1"/>
  <c r="S42" i="1"/>
  <c r="V42" i="1" s="1"/>
  <c r="S43" i="1"/>
  <c r="V43" i="1" s="1"/>
  <c r="S44" i="1"/>
  <c r="V44" i="1" s="1"/>
  <c r="S45" i="1"/>
  <c r="V45" i="1" s="1"/>
  <c r="S38" i="1"/>
  <c r="K39" i="1"/>
  <c r="N39" i="1" s="1"/>
  <c r="K40" i="1"/>
  <c r="N40" i="1" s="1"/>
  <c r="K41" i="1"/>
  <c r="N41" i="1" s="1"/>
  <c r="K42" i="1"/>
  <c r="N42" i="1" s="1"/>
  <c r="K43" i="1"/>
  <c r="N43" i="1" s="1"/>
  <c r="K44" i="1"/>
  <c r="N44" i="1" s="1"/>
  <c r="K45" i="1"/>
  <c r="N45" i="1" s="1"/>
  <c r="K38" i="1"/>
  <c r="C43" i="1"/>
  <c r="F43" i="1" s="1"/>
  <c r="C39" i="1"/>
  <c r="F39" i="1" s="1"/>
  <c r="C40" i="1"/>
  <c r="F40" i="1" s="1"/>
  <c r="C41" i="1"/>
  <c r="F41" i="1" s="1"/>
  <c r="C42" i="1"/>
  <c r="C44" i="1"/>
  <c r="C45" i="1"/>
  <c r="F45" i="1" s="1"/>
  <c r="C38" i="1"/>
  <c r="K23" i="1"/>
  <c r="S29" i="1"/>
  <c r="S24" i="1"/>
  <c r="V24" i="1" s="1"/>
  <c r="S25" i="1"/>
  <c r="S26" i="1"/>
  <c r="S27" i="1"/>
  <c r="S28" i="1"/>
  <c r="S30" i="1"/>
  <c r="S23" i="1"/>
  <c r="M24" i="1"/>
  <c r="M25" i="1"/>
  <c r="M26" i="1"/>
  <c r="M27" i="1"/>
  <c r="M28" i="1"/>
  <c r="M29" i="1"/>
  <c r="M30" i="1"/>
  <c r="K24" i="1"/>
  <c r="K25" i="1"/>
  <c r="K26" i="1"/>
  <c r="N26" i="1" s="1"/>
  <c r="K27" i="1"/>
  <c r="K28" i="1"/>
  <c r="N28" i="1" s="1"/>
  <c r="K29" i="1"/>
  <c r="K30" i="1"/>
  <c r="N30" i="1" s="1"/>
  <c r="N29" i="1" l="1"/>
  <c r="P29" i="1" s="1"/>
  <c r="N27" i="1"/>
  <c r="P27" i="1" s="1"/>
  <c r="P28" i="1"/>
  <c r="P26" i="1"/>
  <c r="P23" i="1"/>
  <c r="V30" i="1"/>
  <c r="X30" i="1" s="1"/>
  <c r="V28" i="1"/>
  <c r="X28" i="1" s="1"/>
  <c r="V26" i="1"/>
  <c r="X26" i="1" s="1"/>
  <c r="H45" i="1"/>
  <c r="H43" i="1"/>
  <c r="H41" i="1"/>
  <c r="P38" i="1"/>
  <c r="P44" i="1"/>
  <c r="P42" i="1"/>
  <c r="X38" i="1"/>
  <c r="X44" i="1"/>
  <c r="X42" i="1"/>
  <c r="H53" i="1"/>
  <c r="H59" i="1"/>
  <c r="H57" i="1"/>
  <c r="P53" i="1"/>
  <c r="P59" i="1"/>
  <c r="P57" i="1"/>
  <c r="X53" i="1"/>
  <c r="X59" i="1"/>
  <c r="X57" i="1"/>
  <c r="H68" i="1"/>
  <c r="H74" i="1"/>
  <c r="H72" i="1"/>
  <c r="P74" i="1"/>
  <c r="P72" i="1"/>
  <c r="X68" i="1"/>
  <c r="X74" i="1"/>
  <c r="X72" i="1"/>
  <c r="H83" i="1"/>
  <c r="H89" i="1"/>
  <c r="H87" i="1"/>
  <c r="H38" i="1"/>
  <c r="F44" i="1"/>
  <c r="H44" i="1" s="1"/>
  <c r="F42" i="1"/>
  <c r="H42" i="1" s="1"/>
  <c r="P30" i="1"/>
  <c r="X23" i="1"/>
  <c r="V29" i="1"/>
  <c r="X29" i="1" s="1"/>
  <c r="V27" i="1"/>
  <c r="X27" i="1" s="1"/>
  <c r="H40" i="1"/>
  <c r="P45" i="1"/>
  <c r="P43" i="1"/>
  <c r="P41" i="1"/>
  <c r="X45" i="1"/>
  <c r="X43" i="1"/>
  <c r="X41" i="1"/>
  <c r="H60" i="1"/>
  <c r="H58" i="1"/>
  <c r="H56" i="1"/>
  <c r="P60" i="1"/>
  <c r="P58" i="1"/>
  <c r="P56" i="1"/>
  <c r="X60" i="1"/>
  <c r="X58" i="1"/>
  <c r="X56" i="1"/>
  <c r="H75" i="1"/>
  <c r="H73" i="1"/>
  <c r="H71" i="1"/>
  <c r="P75" i="1"/>
  <c r="P73" i="1"/>
  <c r="P71" i="1"/>
  <c r="X75" i="1"/>
  <c r="X73" i="1"/>
  <c r="X71" i="1"/>
  <c r="H90" i="1"/>
  <c r="H88" i="1"/>
  <c r="H86" i="1"/>
  <c r="X24" i="1"/>
  <c r="H39" i="1"/>
  <c r="X39" i="1"/>
  <c r="P54" i="1"/>
  <c r="H69" i="1"/>
  <c r="X69" i="1"/>
  <c r="P24" i="1"/>
  <c r="P39" i="1"/>
  <c r="H54" i="1"/>
  <c r="X54" i="1"/>
  <c r="P69" i="1"/>
  <c r="H84" i="1"/>
  <c r="P40" i="1"/>
  <c r="X40" i="1"/>
  <c r="H55" i="1"/>
  <c r="P55" i="1"/>
  <c r="X55" i="1"/>
  <c r="H70" i="1"/>
  <c r="P70" i="1"/>
  <c r="X70" i="1"/>
  <c r="H85" i="1"/>
  <c r="P25" i="1"/>
  <c r="V25" i="1"/>
  <c r="X25" i="1" s="1"/>
  <c r="F30" i="1"/>
  <c r="H30" i="1" s="1"/>
  <c r="H24" i="1"/>
  <c r="H26" i="1"/>
  <c r="H27" i="1"/>
  <c r="F28" i="1"/>
  <c r="H28" i="1" s="1"/>
  <c r="F29" i="1"/>
  <c r="H29" i="1" s="1"/>
  <c r="H23" i="1"/>
  <c r="P68" i="1"/>
  <c r="S63" i="1"/>
  <c r="K63" i="1"/>
  <c r="S48" i="1"/>
  <c r="S33" i="1"/>
  <c r="S18" i="1"/>
  <c r="C78" i="1"/>
  <c r="C63" i="1"/>
  <c r="K48" i="1"/>
  <c r="K33" i="1"/>
  <c r="K18" i="1"/>
  <c r="C48" i="1"/>
  <c r="C33" i="1"/>
</calcChain>
</file>

<file path=xl/sharedStrings.xml><?xml version="1.0" encoding="utf-8"?>
<sst xmlns="http://schemas.openxmlformats.org/spreadsheetml/2006/main" count="211" uniqueCount="69">
  <si>
    <t xml:space="preserve">Product: </t>
  </si>
  <si>
    <t>Doeldier:</t>
  </si>
  <si>
    <t>kg</t>
  </si>
  <si>
    <t>Pesticide</t>
  </si>
  <si>
    <t>ARfD (mg/kg bw)</t>
  </si>
  <si>
    <t>Opname &lt; ARfD</t>
  </si>
  <si>
    <t>Kip</t>
  </si>
  <si>
    <t>Paard</t>
  </si>
  <si>
    <t>Toelichting</t>
  </si>
  <si>
    <t>Rode waarden</t>
  </si>
  <si>
    <t>Kalf</t>
  </si>
  <si>
    <t>Lichaamsgewicht</t>
  </si>
  <si>
    <t>Consumptie (kg/dag)</t>
  </si>
  <si>
    <t>Waarde (mg/kg)</t>
  </si>
  <si>
    <t>Inname (mg/kg)</t>
  </si>
  <si>
    <t>Blauwe waarden</t>
  </si>
  <si>
    <t>Worden berekend op basis van de rode waarden</t>
  </si>
  <si>
    <t>Koe</t>
  </si>
  <si>
    <t>Koe (fattening)</t>
  </si>
  <si>
    <t>Geit</t>
  </si>
  <si>
    <t>Schaap</t>
  </si>
  <si>
    <t>Big</t>
  </si>
  <si>
    <t>Varken</t>
  </si>
  <si>
    <t>Zeug</t>
  </si>
  <si>
    <t>Kalkoen (reproduction)</t>
  </si>
  <si>
    <t>Kalkoen (fattening)</t>
  </si>
  <si>
    <t>Konijn</t>
  </si>
  <si>
    <t>*Waarde (mg/kg)</t>
  </si>
  <si>
    <t>Roze waarden</t>
  </si>
  <si>
    <t xml:space="preserve">In dit formulier wordt beoordeeld of de aangetroffen pesticiden analyse waarden potentieel onveilig zijn voor het dier. </t>
  </si>
  <si>
    <t>mengvoer</t>
  </si>
  <si>
    <t>*Hoeveelheid van consumptie</t>
  </si>
  <si>
    <t xml:space="preserve">  mengvoer</t>
  </si>
  <si>
    <t>Hoeveelheid van consumptie</t>
  </si>
  <si>
    <t>Dienen ingevuld te worden vanuit het analyse rapport. Dit is het resultaat op productbasis. Enkel waarden in de tabel 1 (links boven) hoeven aangepast te worden.</t>
  </si>
  <si>
    <t xml:space="preserve">Versie </t>
  </si>
  <si>
    <t>Wat is gewijzigd?</t>
  </si>
  <si>
    <t>Laatste wijziging</t>
  </si>
  <si>
    <t>1.0</t>
  </si>
  <si>
    <t>Publicatie van format op de SF website</t>
  </si>
  <si>
    <t>Tabbladen</t>
  </si>
  <si>
    <t>Versiehistorie</t>
  </si>
  <si>
    <t>Beschijving van wijzigingen in dit document</t>
  </si>
  <si>
    <t>Risicobeoordeling</t>
  </si>
  <si>
    <t>Tool voor risicobeoordeling van pesticiden in voedermiddelen (uitsluitend voor pesticide-productcombinaties die niet zijn opgenomen in de MRL tool)</t>
  </si>
  <si>
    <t>Attentie</t>
  </si>
  <si>
    <t xml:space="preserve">Dit bestand mag alleen gebruikt worden voor: </t>
  </si>
  <si>
    <t>Disclaimer</t>
  </si>
  <si>
    <t>De SecureFeed deelnemer blijft ten allen tijde zelf verantwoordelijk om veilige producten op de markt te zetten.</t>
  </si>
  <si>
    <t>a) de beoordeling van acute risico's van reeds geleverde voedermiddelen waarvan achteraf een pesticideanalyseresultaat boven de MRL wordt gerapporteerd</t>
  </si>
  <si>
    <t>Het is wettelijk niet toegestaan om voedermiddelen waarvan bekend is dat deze non-conform zijn te verhandelen of te verwerken zonder toestemming van de bevoegde autoriteit</t>
  </si>
  <si>
    <t>Dit Excel bestand (tool) wordt aangeboden om SecureFeed deelnemers handvaten te geven voor risicobeoordeling van voedermiddelen m.b.t. pesticiden.</t>
  </si>
  <si>
    <t>Fluopyram</t>
  </si>
  <si>
    <t>Glyfosaat</t>
  </si>
  <si>
    <t>Pirimiphos-methyl</t>
  </si>
  <si>
    <t>Tebucozanole</t>
  </si>
  <si>
    <t>Mais DDGS</t>
  </si>
  <si>
    <t>Dit wordt gedaan op basis van de ARfD (mg pesticide residue/ kg lichaamsgewicht dier) (Acute Referentie Dosis), zie voor een verdere uitleg de MRL tool.</t>
  </si>
  <si>
    <t>b) de beoordeling van de acute risico's van een pesticidegehalte in een voedermiddel, waarvoor geen norm geldt (een zogenaamd voetnoot 1 product of een uitgesloten deel in de wetgeving) en die niet is opgenomen in de MRL tool</t>
  </si>
  <si>
    <t>Dit tabblad toetst of er mogelijk acute risico's zijn bij een pesticideresultaat boven de MRL van een voedermiddel (reeds uitgeleverd voeder) of bij een pesticideanalyseresultaat waarvoor geen geldige MRL is (Situatie D en F in de SF pesticidewijzer, https://securefeed.eu/nl/borgingssysteem/pesticidenwijzer)</t>
  </si>
  <si>
    <t>Stappen:</t>
  </si>
  <si>
    <t>4) Vul de ARfD in. Deze kunt u vinden in de EU pesticidedatabase onder het betreffende pesticide (https://ec.europa.eu/food/plant/pesticides/eu-pesticides-database/start/screen/active-substances)</t>
  </si>
  <si>
    <t>5) Er wordt standaard uitgegaan van een worst case inmenging in mengvoer (100%), deze waarde kunt u per diergroep aanpassen</t>
  </si>
  <si>
    <t>Het percentage geeft aan hoeveel procent van de dagelijkse consumptie mengvoer uit het voedermiddel in kwestie bestaat, deze waarde kunt u per diergroep aanpassen</t>
  </si>
  <si>
    <t>1) Vul het product in (cel C18)</t>
  </si>
  <si>
    <t>2) Vul de gedetecteerde pesticiden in (cel B23 tm waar nodig)</t>
  </si>
  <si>
    <t>3) Vul per pesticide de waarde van het analyseresultaat in mg/kg (op productbasis) (cel C23 tm waar nodig)</t>
  </si>
  <si>
    <t>1.1</t>
  </si>
  <si>
    <t>Correctie kolom F kalf (er stonden getallen ipv formule)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</si>
</sst>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 #,##0.00_ ;_ * \-#,##0.00_ ;_ * &quot;-&quot;??_ ;_ @_ "/>
    <numFmt numFmtId="164" formatCode="_ * #,##0.0000000_ ;_ * \-#,##0.0000000_ ;_ * &quot;-&quot;??_ ;_ @_ "/>
    <numFmt numFmtId="165" formatCode="_ * #,##0.00000_ ;_ * \-#,##0.00000_ ;_ * &quot;-&quot;??_ ;_ @_ "/>
  </numFmts>
  <fonts count="10" x14ac:knownFonts="1">
    <font>
      <sz val="11"/>
      <color theme="1"/>
      <name val="Calibri"/>
      <family val="2"/>
      <scheme val="minor"/>
    </font>
    <font>
      <sz val="11"/>
      <color theme="1"/>
      <name val="Calibri"/>
      <family val="2"/>
      <scheme val="minor"/>
    </font>
    <font>
      <b/>
      <sz val="11"/>
      <color theme="1"/>
      <name val="Calibri"/>
      <family val="2"/>
      <scheme val="minor"/>
    </font>
    <font>
      <b/>
      <u/>
      <sz val="11"/>
      <color theme="1"/>
      <name val="Calibri"/>
      <family val="2"/>
      <scheme val="minor"/>
    </font>
    <font>
      <sz val="11"/>
      <color rgb="FFFF0000"/>
      <name val="Calibri"/>
      <family val="2"/>
      <scheme val="minor"/>
    </font>
    <font>
      <sz val="11"/>
      <color rgb="FF00B0F0"/>
      <name val="Calibri"/>
      <family val="2"/>
      <scheme val="minor"/>
    </font>
    <font>
      <sz val="11"/>
      <name val="Calibri"/>
      <family val="2"/>
      <scheme val="minor"/>
    </font>
    <font>
      <sz val="11"/>
      <color rgb="FFFF33CC"/>
      <name val="Calibri"/>
      <family val="2"/>
      <scheme val="minor"/>
    </font>
    <font>
      <b/>
      <sz val="10"/>
      <color theme="1"/>
      <name val="Helvetica"/>
      <family val="2"/>
    </font>
    <font>
      <sz val="10"/>
      <color theme="1"/>
      <name val="Helvetica"/>
      <family val="2"/>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1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medium">
        <color indexed="64"/>
      </right>
      <top/>
      <bottom/>
      <diagonal/>
    </border>
    <border>
      <left/>
      <right/>
      <top/>
      <bottom style="thin">
        <color indexed="64"/>
      </bottom>
      <diagonal/>
    </border>
  </borders>
  <cellStyleXfs count="3">
    <xf numFmtId="0" fontId="0" fillId="0" borderId="0"/>
    <xf numFmtId="43" fontId="1" fillId="0" borderId="0" applyFont="0" applyFill="0" applyBorder="0" applyAlignment="0" applyProtection="0"/>
    <xf numFmtId="43" fontId="1" fillId="0" borderId="0" applyFont="0" applyFill="0" applyBorder="0" applyAlignment="0" applyProtection="0"/>
  </cellStyleXfs>
  <cellXfs count="41">
    <xf numFmtId="0" fontId="0" fillId="0" borderId="0" xfId="0"/>
    <xf numFmtId="0" fontId="0" fillId="0" borderId="0" xfId="0"/>
    <xf numFmtId="14" fontId="0" fillId="0" borderId="0" xfId="0" applyNumberFormat="1"/>
    <xf numFmtId="0" fontId="2" fillId="2" borderId="0" xfId="0" applyFont="1" applyFill="1"/>
    <xf numFmtId="0" fontId="0" fillId="2" borderId="0" xfId="0" applyFill="1"/>
    <xf numFmtId="0" fontId="8" fillId="2" borderId="0" xfId="0" applyFont="1" applyFill="1" applyAlignment="1">
      <alignment vertical="center"/>
    </xf>
    <xf numFmtId="0" fontId="9" fillId="2" borderId="0" xfId="0" applyFont="1" applyFill="1" applyAlignment="1">
      <alignment vertical="center"/>
    </xf>
    <xf numFmtId="0" fontId="2" fillId="3" borderId="6" xfId="0" applyFont="1" applyFill="1" applyBorder="1" applyAlignment="1">
      <alignment wrapText="1"/>
    </xf>
    <xf numFmtId="0" fontId="4" fillId="2" borderId="0" xfId="0" applyFont="1" applyFill="1"/>
    <xf numFmtId="0" fontId="7" fillId="2" borderId="0" xfId="0" applyFont="1" applyFill="1"/>
    <xf numFmtId="0" fontId="6" fillId="2" borderId="0" xfId="0" applyFont="1" applyFill="1"/>
    <xf numFmtId="0" fontId="5" fillId="2" borderId="0" xfId="0" applyFont="1" applyFill="1"/>
    <xf numFmtId="0" fontId="0" fillId="2" borderId="6" xfId="0" applyFill="1" applyBorder="1"/>
    <xf numFmtId="0" fontId="0" fillId="2" borderId="1" xfId="0" applyFill="1" applyBorder="1"/>
    <xf numFmtId="0" fontId="0" fillId="2" borderId="2" xfId="0" applyFill="1" applyBorder="1"/>
    <xf numFmtId="0" fontId="0" fillId="2" borderId="3" xfId="0" applyFill="1" applyBorder="1"/>
    <xf numFmtId="0" fontId="6" fillId="2" borderId="2" xfId="0" applyFont="1" applyFill="1" applyBorder="1"/>
    <xf numFmtId="0" fontId="0" fillId="2" borderId="4" xfId="0" applyFill="1" applyBorder="1"/>
    <xf numFmtId="0" fontId="3" fillId="2" borderId="0" xfId="0" applyFont="1" applyFill="1" applyBorder="1"/>
    <xf numFmtId="0" fontId="0" fillId="2" borderId="0" xfId="0" applyFill="1" applyBorder="1"/>
    <xf numFmtId="0" fontId="0" fillId="2" borderId="5" xfId="0" applyFill="1" applyBorder="1"/>
    <xf numFmtId="9" fontId="7" fillId="2" borderId="7" xfId="0" applyNumberFormat="1" applyFont="1" applyFill="1" applyBorder="1"/>
    <xf numFmtId="0" fontId="2" fillId="2" borderId="8" xfId="0" applyFont="1" applyFill="1" applyBorder="1"/>
    <xf numFmtId="0" fontId="2" fillId="2" borderId="6" xfId="0" applyFont="1" applyFill="1" applyBorder="1" applyAlignment="1">
      <alignment wrapText="1"/>
    </xf>
    <xf numFmtId="0" fontId="2" fillId="2" borderId="7" xfId="0" applyFont="1" applyFill="1" applyBorder="1" applyAlignment="1">
      <alignment wrapText="1"/>
    </xf>
    <xf numFmtId="0" fontId="4" fillId="2" borderId="4" xfId="0" applyFont="1" applyFill="1" applyBorder="1"/>
    <xf numFmtId="0" fontId="4" fillId="2" borderId="0" xfId="0" applyFont="1" applyFill="1" applyBorder="1"/>
    <xf numFmtId="165" fontId="5" fillId="2" borderId="0" xfId="1" applyNumberFormat="1" applyFont="1" applyFill="1" applyBorder="1"/>
    <xf numFmtId="164" fontId="0" fillId="2" borderId="0" xfId="1" applyNumberFormat="1" applyFont="1" applyFill="1" applyBorder="1"/>
    <xf numFmtId="0" fontId="6" fillId="2" borderId="0" xfId="0" applyFont="1" applyFill="1" applyBorder="1"/>
    <xf numFmtId="0" fontId="0" fillId="2" borderId="9" xfId="0" applyFill="1" applyBorder="1"/>
    <xf numFmtId="0" fontId="0" fillId="2" borderId="10" xfId="0" applyFill="1" applyBorder="1"/>
    <xf numFmtId="9" fontId="0" fillId="2" borderId="0" xfId="0" applyNumberFormat="1" applyFill="1" applyBorder="1"/>
    <xf numFmtId="0" fontId="2" fillId="2" borderId="0" xfId="0" applyFont="1" applyFill="1" applyBorder="1"/>
    <xf numFmtId="0" fontId="2" fillId="2" borderId="9" xfId="0" applyFont="1" applyFill="1" applyBorder="1"/>
    <xf numFmtId="165" fontId="5" fillId="2" borderId="0" xfId="0" applyNumberFormat="1" applyFont="1" applyFill="1" applyBorder="1"/>
    <xf numFmtId="0" fontId="5" fillId="2" borderId="0" xfId="0" applyFont="1" applyFill="1" applyBorder="1"/>
    <xf numFmtId="0" fontId="2" fillId="3" borderId="8" xfId="0" applyFont="1" applyFill="1" applyBorder="1"/>
    <xf numFmtId="0" fontId="0" fillId="3" borderId="1" xfId="0" applyFill="1" applyBorder="1"/>
    <xf numFmtId="0" fontId="0" fillId="2" borderId="0" xfId="0" applyFill="1" applyAlignment="1">
      <alignment horizontal="left" wrapText="1"/>
    </xf>
    <xf numFmtId="0" fontId="4" fillId="2" borderId="2" xfId="0" applyFont="1" applyFill="1" applyBorder="1" applyAlignment="1">
      <alignment horizontal="left"/>
    </xf>
  </cellXfs>
  <cellStyles count="3">
    <cellStyle name="Komma" xfId="1" builtinId="3"/>
    <cellStyle name="Komma 2" xfId="2" xr:uid="{00000000-0005-0000-0000-000031000000}"/>
    <cellStyle name="Standaard" xfId="0" builtinId="0"/>
  </cellStyles>
  <dxfs count="30">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colors>
    <mruColors>
      <color rgb="FFFF33CC"/>
      <color rgb="FF9720A0"/>
      <color rgb="FF822E7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1F9757-DC88-4363-AD14-45D99ECF7ED5}">
  <dimension ref="A1:V19"/>
  <sheetViews>
    <sheetView workbookViewId="0"/>
  </sheetViews>
  <sheetFormatPr defaultRowHeight="15" x14ac:dyDescent="0.25"/>
  <cols>
    <col min="1" max="1" width="68.140625" bestFit="1" customWidth="1"/>
  </cols>
  <sheetData>
    <row r="1" spans="1:22" x14ac:dyDescent="0.25">
      <c r="A1" s="3" t="s">
        <v>44</v>
      </c>
      <c r="B1" s="4"/>
      <c r="C1" s="4"/>
      <c r="D1" s="4"/>
      <c r="E1" s="4"/>
      <c r="F1" s="4"/>
      <c r="G1" s="4"/>
      <c r="H1" s="4"/>
      <c r="I1" s="4"/>
      <c r="J1" s="4"/>
      <c r="K1" s="4"/>
      <c r="L1" s="4"/>
      <c r="M1" s="4"/>
      <c r="N1" s="4"/>
      <c r="O1" s="4"/>
      <c r="P1" s="4"/>
      <c r="Q1" s="4"/>
      <c r="R1" s="4"/>
      <c r="S1" s="4"/>
      <c r="T1" s="4"/>
      <c r="U1" s="4"/>
      <c r="V1" s="4"/>
    </row>
    <row r="2" spans="1:22" x14ac:dyDescent="0.25">
      <c r="A2" s="4"/>
      <c r="B2" s="4"/>
      <c r="C2" s="4"/>
      <c r="D2" s="4"/>
      <c r="E2" s="4"/>
      <c r="F2" s="4"/>
      <c r="G2" s="4"/>
      <c r="H2" s="4"/>
      <c r="I2" s="4"/>
      <c r="J2" s="4"/>
      <c r="K2" s="4"/>
      <c r="L2" s="4"/>
      <c r="M2" s="4"/>
      <c r="N2" s="4"/>
      <c r="O2" s="4"/>
      <c r="P2" s="4"/>
      <c r="Q2" s="4"/>
      <c r="R2" s="4"/>
      <c r="S2" s="4"/>
      <c r="T2" s="4"/>
      <c r="U2" s="4"/>
      <c r="V2" s="4"/>
    </row>
    <row r="3" spans="1:22" x14ac:dyDescent="0.25">
      <c r="A3" s="5" t="s">
        <v>40</v>
      </c>
      <c r="B3" s="4"/>
      <c r="C3" s="4"/>
      <c r="D3" s="4"/>
      <c r="E3" s="4"/>
      <c r="F3" s="4"/>
      <c r="G3" s="4"/>
      <c r="H3" s="4"/>
      <c r="I3" s="4"/>
      <c r="J3" s="4"/>
      <c r="K3" s="4"/>
      <c r="L3" s="4"/>
      <c r="M3" s="4"/>
      <c r="N3" s="4"/>
      <c r="O3" s="4"/>
      <c r="P3" s="4"/>
      <c r="Q3" s="4"/>
      <c r="R3" s="4"/>
      <c r="S3" s="4"/>
      <c r="T3" s="4"/>
      <c r="U3" s="4"/>
      <c r="V3" s="4"/>
    </row>
    <row r="4" spans="1:22" ht="30.75" customHeight="1" x14ac:dyDescent="0.25">
      <c r="A4" s="6" t="s">
        <v>43</v>
      </c>
      <c r="B4" s="39" t="s">
        <v>59</v>
      </c>
      <c r="C4" s="39"/>
      <c r="D4" s="39"/>
      <c r="E4" s="39"/>
      <c r="F4" s="39"/>
      <c r="G4" s="39"/>
      <c r="H4" s="39"/>
      <c r="I4" s="39"/>
      <c r="J4" s="39"/>
      <c r="K4" s="39"/>
      <c r="L4" s="39"/>
      <c r="M4" s="39"/>
      <c r="N4" s="39"/>
      <c r="O4" s="39"/>
      <c r="P4" s="39"/>
      <c r="Q4" s="39"/>
      <c r="R4" s="39"/>
      <c r="S4" s="39"/>
      <c r="T4" s="39"/>
      <c r="U4" s="39"/>
      <c r="V4" s="39"/>
    </row>
    <row r="5" spans="1:22" x14ac:dyDescent="0.25">
      <c r="A5" s="6"/>
      <c r="B5" s="4"/>
      <c r="C5" s="4"/>
      <c r="D5" s="4"/>
      <c r="E5" s="4"/>
      <c r="F5" s="4"/>
      <c r="G5" s="4"/>
      <c r="H5" s="4"/>
      <c r="I5" s="4"/>
      <c r="J5" s="4"/>
      <c r="K5" s="4"/>
      <c r="L5" s="4"/>
      <c r="M5" s="4"/>
      <c r="N5" s="4"/>
      <c r="O5" s="4"/>
      <c r="P5" s="4"/>
      <c r="Q5" s="4"/>
      <c r="R5" s="4"/>
      <c r="S5" s="4"/>
      <c r="T5" s="4"/>
      <c r="U5" s="4"/>
      <c r="V5" s="4"/>
    </row>
    <row r="6" spans="1:22" x14ac:dyDescent="0.25">
      <c r="A6" s="6" t="s">
        <v>41</v>
      </c>
      <c r="B6" s="4" t="s">
        <v>42</v>
      </c>
      <c r="C6" s="4"/>
      <c r="D6" s="4"/>
      <c r="E6" s="4"/>
      <c r="F6" s="4"/>
      <c r="G6" s="4"/>
      <c r="H6" s="4"/>
      <c r="I6" s="4"/>
      <c r="J6" s="4"/>
      <c r="K6" s="4"/>
      <c r="L6" s="4"/>
      <c r="M6" s="4"/>
      <c r="N6" s="4"/>
      <c r="O6" s="4"/>
      <c r="P6" s="4"/>
      <c r="Q6" s="4"/>
      <c r="R6" s="4"/>
      <c r="S6" s="4"/>
      <c r="T6" s="4"/>
      <c r="U6" s="4"/>
      <c r="V6" s="4"/>
    </row>
    <row r="7" spans="1:22" x14ac:dyDescent="0.25">
      <c r="A7" s="4"/>
      <c r="B7" s="4"/>
      <c r="C7" s="4"/>
      <c r="D7" s="4"/>
      <c r="E7" s="4"/>
      <c r="F7" s="4"/>
      <c r="G7" s="4"/>
      <c r="H7" s="4"/>
      <c r="I7" s="4"/>
      <c r="J7" s="4"/>
      <c r="K7" s="4"/>
      <c r="L7" s="4"/>
      <c r="M7" s="4"/>
      <c r="N7" s="4"/>
      <c r="O7" s="4"/>
      <c r="P7" s="4"/>
      <c r="Q7" s="4"/>
      <c r="R7" s="4"/>
      <c r="S7" s="4"/>
      <c r="T7" s="4"/>
      <c r="U7" s="4"/>
      <c r="V7" s="4"/>
    </row>
    <row r="8" spans="1:22" x14ac:dyDescent="0.25">
      <c r="A8" s="3" t="s">
        <v>45</v>
      </c>
      <c r="B8" s="4"/>
      <c r="C8" s="4"/>
      <c r="D8" s="4"/>
      <c r="E8" s="4"/>
      <c r="F8" s="4"/>
      <c r="G8" s="4"/>
      <c r="H8" s="4"/>
      <c r="I8" s="4"/>
      <c r="J8" s="4"/>
      <c r="K8" s="4"/>
      <c r="L8" s="4"/>
      <c r="M8" s="4"/>
      <c r="N8" s="4"/>
      <c r="O8" s="4"/>
      <c r="P8" s="4"/>
      <c r="Q8" s="4"/>
      <c r="R8" s="4"/>
      <c r="S8" s="4"/>
      <c r="T8" s="4"/>
      <c r="U8" s="4"/>
      <c r="V8" s="4"/>
    </row>
    <row r="9" spans="1:22" x14ac:dyDescent="0.25">
      <c r="A9" s="6" t="s">
        <v>46</v>
      </c>
      <c r="B9" s="4"/>
      <c r="C9" s="4"/>
      <c r="D9" s="4"/>
      <c r="E9" s="4"/>
      <c r="F9" s="4"/>
      <c r="G9" s="4"/>
      <c r="H9" s="4"/>
      <c r="I9" s="4"/>
      <c r="J9" s="4"/>
      <c r="K9" s="4"/>
      <c r="L9" s="4"/>
      <c r="M9" s="4"/>
      <c r="N9" s="4"/>
      <c r="O9" s="4"/>
      <c r="P9" s="4"/>
      <c r="Q9" s="4"/>
      <c r="R9" s="4"/>
      <c r="S9" s="4"/>
      <c r="T9" s="4"/>
      <c r="U9" s="4"/>
      <c r="V9" s="4"/>
    </row>
    <row r="10" spans="1:22" x14ac:dyDescent="0.25">
      <c r="A10" s="6" t="s">
        <v>49</v>
      </c>
      <c r="B10" s="4"/>
      <c r="C10" s="4"/>
      <c r="D10" s="4"/>
      <c r="E10" s="4"/>
      <c r="F10" s="4"/>
      <c r="G10" s="4"/>
      <c r="H10" s="4"/>
      <c r="I10" s="4"/>
      <c r="J10" s="4"/>
      <c r="K10" s="4"/>
      <c r="L10" s="4"/>
      <c r="M10" s="4"/>
      <c r="N10" s="4"/>
      <c r="O10" s="4"/>
      <c r="P10" s="4"/>
      <c r="Q10" s="4"/>
      <c r="R10" s="4"/>
      <c r="S10" s="4"/>
      <c r="T10" s="4"/>
      <c r="U10" s="4"/>
      <c r="V10" s="4"/>
    </row>
    <row r="11" spans="1:22" x14ac:dyDescent="0.25">
      <c r="A11" s="6" t="s">
        <v>58</v>
      </c>
      <c r="B11" s="4"/>
      <c r="C11" s="4"/>
      <c r="D11" s="4"/>
      <c r="E11" s="4"/>
      <c r="F11" s="4"/>
      <c r="G11" s="4"/>
      <c r="H11" s="4"/>
      <c r="I11" s="4"/>
      <c r="J11" s="4"/>
      <c r="K11" s="4"/>
      <c r="L11" s="4"/>
      <c r="M11" s="4"/>
      <c r="N11" s="4"/>
      <c r="O11" s="4"/>
      <c r="P11" s="4"/>
      <c r="Q11" s="4"/>
      <c r="R11" s="4"/>
      <c r="S11" s="4"/>
      <c r="T11" s="4"/>
      <c r="U11" s="4"/>
      <c r="V11" s="4"/>
    </row>
    <row r="12" spans="1:22" x14ac:dyDescent="0.25">
      <c r="A12" s="6"/>
      <c r="B12" s="4"/>
      <c r="C12" s="4"/>
      <c r="D12" s="4"/>
      <c r="E12" s="4"/>
      <c r="F12" s="4"/>
      <c r="G12" s="4"/>
      <c r="H12" s="4"/>
      <c r="I12" s="4"/>
      <c r="J12" s="4"/>
      <c r="K12" s="4"/>
      <c r="L12" s="4"/>
      <c r="M12" s="4"/>
      <c r="N12" s="4"/>
      <c r="O12" s="4"/>
      <c r="P12" s="4"/>
      <c r="Q12" s="4"/>
      <c r="R12" s="4"/>
      <c r="S12" s="4"/>
      <c r="T12" s="4"/>
      <c r="U12" s="4"/>
      <c r="V12" s="4"/>
    </row>
    <row r="13" spans="1:22" x14ac:dyDescent="0.25">
      <c r="A13" s="6" t="s">
        <v>50</v>
      </c>
      <c r="B13" s="4"/>
      <c r="C13" s="4"/>
      <c r="D13" s="4"/>
      <c r="E13" s="4"/>
      <c r="F13" s="4"/>
      <c r="G13" s="4"/>
      <c r="H13" s="4"/>
      <c r="I13" s="4"/>
      <c r="J13" s="4"/>
      <c r="K13" s="4"/>
      <c r="L13" s="4"/>
      <c r="M13" s="4"/>
      <c r="N13" s="4"/>
      <c r="O13" s="4"/>
      <c r="P13" s="4"/>
      <c r="Q13" s="4"/>
      <c r="R13" s="4"/>
      <c r="S13" s="4"/>
      <c r="T13" s="4"/>
      <c r="U13" s="4"/>
      <c r="V13" s="4"/>
    </row>
    <row r="14" spans="1:22" x14ac:dyDescent="0.25">
      <c r="A14" s="6"/>
      <c r="B14" s="4"/>
      <c r="C14" s="4"/>
      <c r="D14" s="4"/>
      <c r="E14" s="4"/>
      <c r="F14" s="4"/>
      <c r="G14" s="4"/>
      <c r="H14" s="4"/>
      <c r="I14" s="4"/>
      <c r="J14" s="4"/>
      <c r="K14" s="4"/>
      <c r="L14" s="4"/>
      <c r="M14" s="4"/>
      <c r="N14" s="4"/>
      <c r="O14" s="4"/>
      <c r="P14" s="4"/>
      <c r="Q14" s="4"/>
      <c r="R14" s="4"/>
      <c r="S14" s="4"/>
      <c r="T14" s="4"/>
      <c r="U14" s="4"/>
      <c r="V14" s="4"/>
    </row>
    <row r="15" spans="1:22" x14ac:dyDescent="0.25">
      <c r="A15" s="3" t="s">
        <v>47</v>
      </c>
      <c r="B15" s="4"/>
      <c r="C15" s="4"/>
      <c r="D15" s="4"/>
      <c r="E15" s="4"/>
      <c r="F15" s="4"/>
      <c r="G15" s="4"/>
      <c r="H15" s="4"/>
      <c r="I15" s="4"/>
      <c r="J15" s="4"/>
      <c r="K15" s="4"/>
      <c r="L15" s="4"/>
      <c r="M15" s="4"/>
      <c r="N15" s="4"/>
      <c r="O15" s="4"/>
      <c r="P15" s="4"/>
      <c r="Q15" s="4"/>
      <c r="R15" s="4"/>
      <c r="S15" s="4"/>
      <c r="T15" s="4"/>
      <c r="U15" s="4"/>
      <c r="V15" s="4"/>
    </row>
    <row r="16" spans="1:22" x14ac:dyDescent="0.25">
      <c r="A16" s="6" t="s">
        <v>51</v>
      </c>
      <c r="B16" s="4"/>
      <c r="C16" s="4"/>
      <c r="D16" s="4"/>
      <c r="E16" s="4"/>
      <c r="F16" s="4"/>
      <c r="G16" s="4"/>
      <c r="H16" s="4"/>
      <c r="I16" s="4"/>
      <c r="J16" s="4"/>
      <c r="K16" s="4"/>
      <c r="L16" s="4"/>
      <c r="M16" s="4"/>
      <c r="N16" s="4"/>
      <c r="O16" s="4"/>
      <c r="P16" s="4"/>
      <c r="Q16" s="4"/>
      <c r="R16" s="4"/>
      <c r="S16" s="4"/>
      <c r="T16" s="4"/>
      <c r="U16" s="4"/>
      <c r="V16" s="4"/>
    </row>
    <row r="17" spans="1:22" x14ac:dyDescent="0.25">
      <c r="A17" s="6" t="s">
        <v>48</v>
      </c>
      <c r="B17" s="4"/>
      <c r="C17" s="4"/>
      <c r="D17" s="4"/>
      <c r="E17" s="4"/>
      <c r="F17" s="4"/>
      <c r="G17" s="4"/>
      <c r="H17" s="4"/>
      <c r="I17" s="4"/>
      <c r="J17" s="4"/>
      <c r="K17" s="4"/>
      <c r="L17" s="4"/>
      <c r="M17" s="4"/>
      <c r="N17" s="4"/>
      <c r="O17" s="4"/>
      <c r="P17" s="4"/>
      <c r="Q17" s="4"/>
      <c r="R17" s="4"/>
      <c r="S17" s="4"/>
      <c r="T17" s="4"/>
      <c r="U17" s="4"/>
      <c r="V17" s="4"/>
    </row>
    <row r="18" spans="1:22" x14ac:dyDescent="0.25">
      <c r="A18" s="4"/>
      <c r="B18" s="4"/>
      <c r="C18" s="4"/>
      <c r="D18" s="4"/>
      <c r="E18" s="4"/>
      <c r="F18" s="4"/>
      <c r="G18" s="4"/>
      <c r="H18" s="4"/>
      <c r="I18" s="4"/>
      <c r="J18" s="4"/>
      <c r="K18" s="4"/>
      <c r="L18" s="4"/>
      <c r="M18" s="4"/>
      <c r="N18" s="4"/>
      <c r="O18" s="4"/>
      <c r="P18" s="4"/>
      <c r="Q18" s="4"/>
      <c r="R18" s="4"/>
      <c r="S18" s="4"/>
      <c r="T18" s="4"/>
      <c r="U18" s="4"/>
      <c r="V18" s="4"/>
    </row>
    <row r="19" spans="1:22" x14ac:dyDescent="0.25">
      <c r="A19" s="4"/>
      <c r="B19" s="4"/>
      <c r="C19" s="4"/>
      <c r="D19" s="4"/>
      <c r="E19" s="4"/>
      <c r="F19" s="4"/>
      <c r="G19" s="4"/>
      <c r="H19" s="4"/>
      <c r="I19" s="4"/>
      <c r="J19" s="4"/>
      <c r="K19" s="4"/>
      <c r="L19" s="4"/>
      <c r="M19" s="4"/>
      <c r="N19" s="4"/>
      <c r="O19" s="4"/>
      <c r="P19" s="4"/>
      <c r="Q19" s="4"/>
      <c r="R19" s="4"/>
      <c r="S19" s="4"/>
      <c r="T19" s="4"/>
      <c r="U19" s="4"/>
      <c r="V19" s="4"/>
    </row>
  </sheetData>
  <mergeCells count="1">
    <mergeCell ref="B4:V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90"/>
  <sheetViews>
    <sheetView tabSelected="1" topLeftCell="A4" zoomScaleNormal="100" workbookViewId="0">
      <selection activeCell="F24" sqref="F24"/>
    </sheetView>
  </sheetViews>
  <sheetFormatPr defaultRowHeight="15" x14ac:dyDescent="0.25"/>
  <cols>
    <col min="1" max="1" width="4.42578125" customWidth="1"/>
    <col min="2" max="2" width="22.5703125" customWidth="1"/>
    <col min="3" max="3" width="9.42578125" customWidth="1"/>
    <col min="4" max="4" width="12.140625" customWidth="1"/>
    <col min="5" max="6" width="10.85546875" customWidth="1"/>
    <col min="7" max="7" width="7" customWidth="1"/>
    <col min="8" max="8" width="13.5703125" customWidth="1"/>
    <col min="9" max="9" width="3" customWidth="1"/>
    <col min="10" max="10" width="15.85546875" customWidth="1"/>
    <col min="11" max="11" width="10.85546875" customWidth="1"/>
    <col min="12" max="12" width="12.85546875" customWidth="1"/>
    <col min="13" max="13" width="13.42578125" customWidth="1"/>
    <col min="14" max="14" width="9.7109375" customWidth="1"/>
    <col min="15" max="15" width="6.85546875" customWidth="1"/>
    <col min="16" max="16" width="14.42578125" customWidth="1"/>
    <col min="17" max="17" width="4.28515625" customWidth="1"/>
    <col min="18" max="18" width="15.85546875" customWidth="1"/>
    <col min="20" max="20" width="12.28515625" customWidth="1"/>
    <col min="21" max="21" width="13" customWidth="1"/>
    <col min="22" max="22" width="10" customWidth="1"/>
    <col min="23" max="23" width="6" customWidth="1"/>
    <col min="24" max="24" width="14.7109375" customWidth="1"/>
  </cols>
  <sheetData>
    <row r="1" spans="1:24" s="1" customFormat="1" x14ac:dyDescent="0.25">
      <c r="A1" s="4"/>
      <c r="B1" s="3" t="s">
        <v>8</v>
      </c>
      <c r="C1" s="4"/>
      <c r="D1" s="4"/>
      <c r="E1" s="4"/>
      <c r="F1" s="4"/>
      <c r="G1" s="4"/>
      <c r="H1" s="4"/>
      <c r="I1" s="4"/>
      <c r="J1" s="4"/>
      <c r="K1" s="4"/>
      <c r="L1" s="4"/>
      <c r="M1" s="4"/>
      <c r="N1" s="4"/>
      <c r="O1" s="4"/>
      <c r="P1" s="4"/>
      <c r="Q1" s="4"/>
      <c r="R1" s="4"/>
      <c r="S1" s="4"/>
      <c r="T1" s="4"/>
      <c r="U1" s="4"/>
      <c r="V1" s="4"/>
      <c r="W1" s="4"/>
      <c r="X1" s="4"/>
    </row>
    <row r="2" spans="1:24" s="1" customFormat="1" x14ac:dyDescent="0.25">
      <c r="A2" s="4"/>
      <c r="B2" s="4" t="s">
        <v>29</v>
      </c>
      <c r="C2" s="4"/>
      <c r="D2" s="4"/>
      <c r="E2" s="4"/>
      <c r="F2" s="4"/>
      <c r="G2" s="4"/>
      <c r="H2" s="4"/>
      <c r="I2" s="4"/>
      <c r="J2" s="4"/>
      <c r="K2" s="4"/>
      <c r="L2" s="4"/>
      <c r="M2" s="4"/>
      <c r="N2" s="4"/>
      <c r="O2" s="4"/>
      <c r="P2" s="4"/>
      <c r="Q2" s="4"/>
      <c r="R2" s="4"/>
      <c r="S2" s="4"/>
      <c r="T2" s="4"/>
      <c r="U2" s="4"/>
      <c r="V2" s="4"/>
      <c r="W2" s="4"/>
      <c r="X2" s="4"/>
    </row>
    <row r="3" spans="1:24" s="1" customFormat="1" x14ac:dyDescent="0.25">
      <c r="A3" s="4"/>
      <c r="B3" s="4" t="s">
        <v>57</v>
      </c>
      <c r="C3" s="4"/>
      <c r="D3" s="4"/>
      <c r="E3" s="4"/>
      <c r="F3" s="4"/>
      <c r="G3" s="4"/>
      <c r="H3" s="4"/>
      <c r="I3" s="4"/>
      <c r="J3" s="4"/>
      <c r="K3" s="4"/>
      <c r="L3" s="4"/>
      <c r="M3" s="4"/>
      <c r="N3" s="4"/>
      <c r="O3" s="4"/>
      <c r="P3" s="4"/>
      <c r="Q3" s="4"/>
      <c r="R3" s="4"/>
      <c r="S3" s="4"/>
      <c r="T3" s="4"/>
      <c r="U3" s="4"/>
      <c r="V3" s="4"/>
      <c r="W3" s="4"/>
      <c r="X3" s="4"/>
    </row>
    <row r="4" spans="1:24" s="1" customFormat="1" x14ac:dyDescent="0.25">
      <c r="A4" s="4"/>
      <c r="B4" s="4"/>
      <c r="C4" s="4"/>
      <c r="D4" s="4"/>
      <c r="E4" s="4"/>
      <c r="F4" s="4"/>
      <c r="G4" s="4"/>
      <c r="H4" s="4"/>
      <c r="I4" s="4"/>
      <c r="J4" s="4"/>
      <c r="K4" s="4"/>
      <c r="L4" s="4"/>
      <c r="M4" s="4"/>
      <c r="N4" s="4"/>
      <c r="O4" s="4"/>
      <c r="P4" s="4"/>
      <c r="Q4" s="4"/>
      <c r="R4" s="4"/>
      <c r="S4" s="4"/>
      <c r="T4" s="4"/>
      <c r="U4" s="4"/>
      <c r="V4" s="4"/>
      <c r="W4" s="4"/>
      <c r="X4" s="4"/>
    </row>
    <row r="5" spans="1:24" s="1" customFormat="1" x14ac:dyDescent="0.25">
      <c r="A5" s="4"/>
      <c r="B5" s="4" t="s">
        <v>60</v>
      </c>
      <c r="C5" s="4"/>
      <c r="D5" s="4"/>
      <c r="E5" s="4"/>
      <c r="F5" s="4"/>
      <c r="G5" s="4"/>
      <c r="H5" s="4"/>
      <c r="I5" s="4"/>
      <c r="J5" s="4"/>
      <c r="K5" s="4"/>
      <c r="L5" s="4"/>
      <c r="M5" s="4"/>
      <c r="N5" s="4"/>
      <c r="O5" s="4"/>
      <c r="P5" s="4"/>
      <c r="Q5" s="4"/>
      <c r="R5" s="4"/>
      <c r="S5" s="4"/>
      <c r="T5" s="4"/>
      <c r="U5" s="4"/>
      <c r="V5" s="4"/>
      <c r="W5" s="4"/>
      <c r="X5" s="4"/>
    </row>
    <row r="6" spans="1:24" s="1" customFormat="1" x14ac:dyDescent="0.25">
      <c r="A6" s="4"/>
      <c r="B6" s="4" t="s">
        <v>64</v>
      </c>
      <c r="C6" s="4"/>
      <c r="D6" s="4"/>
      <c r="E6" s="4"/>
      <c r="F6" s="4"/>
      <c r="G6" s="4"/>
      <c r="H6" s="4"/>
      <c r="I6" s="4"/>
      <c r="J6" s="4"/>
      <c r="K6" s="4"/>
      <c r="L6" s="4"/>
      <c r="M6" s="4"/>
      <c r="N6" s="4"/>
      <c r="O6" s="4"/>
      <c r="P6" s="4"/>
      <c r="Q6" s="4"/>
      <c r="R6" s="4"/>
      <c r="S6" s="4"/>
      <c r="T6" s="4"/>
      <c r="U6" s="4"/>
      <c r="V6" s="4"/>
      <c r="W6" s="4"/>
      <c r="X6" s="4"/>
    </row>
    <row r="7" spans="1:24" s="1" customFormat="1" x14ac:dyDescent="0.25">
      <c r="A7" s="4"/>
      <c r="B7" s="4" t="s">
        <v>65</v>
      </c>
      <c r="C7" s="4"/>
      <c r="D7" s="4"/>
      <c r="E7" s="4"/>
      <c r="F7" s="4"/>
      <c r="G7" s="4"/>
      <c r="H7" s="4"/>
      <c r="I7" s="4"/>
      <c r="J7" s="4"/>
      <c r="K7" s="4"/>
      <c r="L7" s="4"/>
      <c r="M7" s="4"/>
      <c r="N7" s="4"/>
      <c r="O7" s="4"/>
      <c r="P7" s="4"/>
      <c r="Q7" s="4"/>
      <c r="R7" s="4"/>
      <c r="S7" s="4"/>
      <c r="T7" s="4"/>
      <c r="U7" s="4"/>
      <c r="V7" s="4"/>
      <c r="W7" s="4"/>
      <c r="X7" s="4"/>
    </row>
    <row r="8" spans="1:24" s="1" customFormat="1" x14ac:dyDescent="0.25">
      <c r="A8" s="4"/>
      <c r="B8" s="4" t="s">
        <v>66</v>
      </c>
      <c r="C8" s="4"/>
      <c r="D8" s="4"/>
      <c r="E8" s="4"/>
      <c r="F8" s="4"/>
      <c r="G8" s="4"/>
      <c r="H8" s="4"/>
      <c r="I8" s="4"/>
      <c r="J8" s="4"/>
      <c r="K8" s="4"/>
      <c r="L8" s="4"/>
      <c r="M8" s="4"/>
      <c r="N8" s="4"/>
      <c r="O8" s="4"/>
      <c r="P8" s="4"/>
      <c r="Q8" s="4"/>
      <c r="R8" s="4"/>
      <c r="S8" s="4"/>
      <c r="T8" s="4"/>
      <c r="U8" s="4"/>
      <c r="V8" s="4"/>
      <c r="W8" s="4"/>
      <c r="X8" s="4"/>
    </row>
    <row r="9" spans="1:24" s="1" customFormat="1" x14ac:dyDescent="0.25">
      <c r="A9" s="4"/>
      <c r="B9" s="4" t="s">
        <v>61</v>
      </c>
      <c r="C9" s="4"/>
      <c r="D9" s="4"/>
      <c r="E9" s="4"/>
      <c r="F9" s="4"/>
      <c r="G9" s="4"/>
      <c r="H9" s="4"/>
      <c r="I9" s="4"/>
      <c r="J9" s="4"/>
      <c r="K9" s="4"/>
      <c r="L9" s="4"/>
      <c r="M9" s="4"/>
      <c r="N9" s="4"/>
      <c r="O9" s="4"/>
      <c r="P9" s="4"/>
      <c r="Q9" s="4"/>
      <c r="R9" s="4"/>
      <c r="S9" s="4"/>
      <c r="T9" s="4"/>
      <c r="U9" s="4"/>
      <c r="V9" s="4"/>
      <c r="W9" s="4"/>
      <c r="X9" s="4"/>
    </row>
    <row r="10" spans="1:24" s="1" customFormat="1" x14ac:dyDescent="0.25">
      <c r="A10" s="4"/>
      <c r="B10" s="4" t="s">
        <v>62</v>
      </c>
      <c r="C10" s="4"/>
      <c r="D10" s="4"/>
      <c r="E10" s="4"/>
      <c r="F10" s="4"/>
      <c r="G10" s="4"/>
      <c r="H10" s="4"/>
      <c r="I10" s="4"/>
      <c r="J10" s="4"/>
      <c r="K10" s="4"/>
      <c r="L10" s="4"/>
      <c r="M10" s="4"/>
      <c r="N10" s="4"/>
      <c r="O10" s="4"/>
      <c r="P10" s="4"/>
      <c r="Q10" s="4"/>
      <c r="R10" s="4"/>
      <c r="S10" s="4"/>
      <c r="T10" s="4"/>
      <c r="U10" s="4"/>
      <c r="V10" s="4"/>
      <c r="W10" s="4"/>
      <c r="X10" s="4"/>
    </row>
    <row r="11" spans="1:24" s="1" customFormat="1" x14ac:dyDescent="0.25">
      <c r="A11" s="4"/>
      <c r="B11" s="4"/>
      <c r="C11" s="4"/>
      <c r="D11" s="4"/>
      <c r="E11" s="4"/>
      <c r="F11" s="4"/>
      <c r="G11" s="4"/>
      <c r="H11" s="4"/>
      <c r="I11" s="4"/>
      <c r="J11" s="4"/>
      <c r="K11" s="4"/>
      <c r="L11" s="4"/>
      <c r="M11" s="4"/>
      <c r="N11" s="4"/>
      <c r="O11" s="4"/>
      <c r="P11" s="4"/>
      <c r="Q11" s="4"/>
      <c r="R11" s="4"/>
      <c r="S11" s="4"/>
      <c r="T11" s="4"/>
      <c r="U11" s="4"/>
      <c r="V11" s="4"/>
      <c r="W11" s="4"/>
      <c r="X11" s="4"/>
    </row>
    <row r="12" spans="1:24" s="1" customFormat="1" x14ac:dyDescent="0.25">
      <c r="A12" s="4"/>
      <c r="B12" s="3" t="s">
        <v>8</v>
      </c>
      <c r="C12" s="4"/>
      <c r="D12" s="4"/>
      <c r="E12" s="4"/>
      <c r="F12" s="4"/>
      <c r="G12" s="4"/>
      <c r="H12" s="4"/>
      <c r="I12" s="4"/>
      <c r="J12" s="4"/>
      <c r="K12" s="4"/>
      <c r="L12" s="4"/>
      <c r="M12" s="4"/>
      <c r="N12" s="4"/>
      <c r="O12" s="4"/>
      <c r="P12" s="4"/>
      <c r="Q12" s="4"/>
      <c r="R12" s="4"/>
      <c r="S12" s="4"/>
      <c r="T12" s="4"/>
      <c r="U12" s="4"/>
      <c r="V12" s="4"/>
      <c r="W12" s="4"/>
      <c r="X12" s="4"/>
    </row>
    <row r="13" spans="1:24" s="1" customFormat="1" x14ac:dyDescent="0.25">
      <c r="A13" s="4"/>
      <c r="B13" s="8" t="s">
        <v>9</v>
      </c>
      <c r="C13" s="4" t="s">
        <v>34</v>
      </c>
      <c r="D13" s="4"/>
      <c r="E13" s="4"/>
      <c r="F13" s="4"/>
      <c r="G13" s="4"/>
      <c r="H13" s="4"/>
      <c r="I13" s="4"/>
      <c r="J13" s="4"/>
      <c r="K13" s="4"/>
      <c r="L13" s="4"/>
      <c r="M13" s="4"/>
      <c r="N13" s="4"/>
      <c r="O13" s="4"/>
      <c r="P13" s="4"/>
      <c r="Q13" s="4"/>
      <c r="R13" s="4"/>
      <c r="S13" s="4"/>
      <c r="T13" s="4"/>
      <c r="U13" s="4"/>
      <c r="V13" s="4"/>
      <c r="W13" s="4"/>
      <c r="X13" s="4"/>
    </row>
    <row r="14" spans="1:24" s="1" customFormat="1" x14ac:dyDescent="0.25">
      <c r="A14" s="4"/>
      <c r="B14" s="9" t="s">
        <v>28</v>
      </c>
      <c r="C14" s="10" t="s">
        <v>63</v>
      </c>
      <c r="D14" s="4"/>
      <c r="E14" s="4"/>
      <c r="F14" s="4"/>
      <c r="G14" s="4"/>
      <c r="H14" s="4"/>
      <c r="I14" s="4"/>
      <c r="J14" s="4"/>
      <c r="K14" s="4"/>
      <c r="L14" s="4"/>
      <c r="M14" s="4"/>
      <c r="N14" s="4"/>
      <c r="O14" s="4"/>
      <c r="P14" s="4"/>
      <c r="Q14" s="4"/>
      <c r="R14" s="4"/>
      <c r="S14" s="4"/>
      <c r="T14" s="4"/>
      <c r="U14" s="4"/>
      <c r="V14" s="4"/>
      <c r="W14" s="4"/>
      <c r="X14" s="4"/>
    </row>
    <row r="15" spans="1:24" s="1" customFormat="1" x14ac:dyDescent="0.25">
      <c r="A15" s="8"/>
      <c r="B15" s="11" t="s">
        <v>15</v>
      </c>
      <c r="C15" s="10" t="s">
        <v>16</v>
      </c>
      <c r="D15" s="4"/>
      <c r="E15" s="4"/>
      <c r="F15" s="4"/>
      <c r="G15" s="4"/>
      <c r="H15" s="4"/>
      <c r="I15" s="4"/>
      <c r="J15" s="4"/>
      <c r="K15" s="4"/>
      <c r="L15" s="4"/>
      <c r="M15" s="4"/>
      <c r="N15" s="4"/>
      <c r="O15" s="4"/>
      <c r="P15" s="4"/>
      <c r="Q15" s="4"/>
      <c r="R15" s="4"/>
      <c r="S15" s="4"/>
      <c r="T15" s="4"/>
      <c r="U15" s="4"/>
      <c r="V15" s="4"/>
      <c r="W15" s="4"/>
      <c r="X15" s="4"/>
    </row>
    <row r="16" spans="1:24" s="1" customFormat="1" x14ac:dyDescent="0.25">
      <c r="A16" s="4"/>
      <c r="B16" s="4"/>
      <c r="C16" s="4"/>
      <c r="D16" s="4"/>
      <c r="E16" s="4"/>
      <c r="F16" s="4"/>
      <c r="G16" s="4"/>
      <c r="H16" s="4"/>
      <c r="I16" s="4"/>
      <c r="J16" s="4"/>
      <c r="K16" s="4"/>
      <c r="L16" s="4"/>
      <c r="M16" s="4"/>
      <c r="N16" s="4"/>
      <c r="O16" s="4"/>
      <c r="P16" s="4"/>
      <c r="Q16" s="4"/>
      <c r="R16" s="4"/>
      <c r="S16" s="4"/>
      <c r="T16" s="4"/>
      <c r="U16" s="4"/>
      <c r="V16" s="4"/>
      <c r="W16" s="4"/>
      <c r="X16" s="4"/>
    </row>
    <row r="17" spans="1:24" ht="15.75" thickBot="1" x14ac:dyDescent="0.3">
      <c r="A17" s="4"/>
      <c r="B17" s="4"/>
      <c r="C17" s="4"/>
      <c r="D17" s="4"/>
      <c r="E17" s="4"/>
      <c r="F17" s="12"/>
      <c r="G17" s="12"/>
      <c r="H17" s="4"/>
      <c r="I17" s="4"/>
      <c r="J17" s="4"/>
      <c r="K17" s="4"/>
      <c r="L17" s="4"/>
      <c r="M17" s="4"/>
      <c r="N17" s="12"/>
      <c r="O17" s="12"/>
      <c r="P17" s="4"/>
      <c r="Q17" s="4"/>
      <c r="R17" s="4"/>
      <c r="S17" s="4"/>
      <c r="T17" s="4"/>
      <c r="U17" s="4"/>
      <c r="V17" s="12"/>
      <c r="W17" s="12"/>
      <c r="X17" s="4"/>
    </row>
    <row r="18" spans="1:24" x14ac:dyDescent="0.25">
      <c r="A18" s="4">
        <v>1</v>
      </c>
      <c r="B18" s="38" t="s">
        <v>0</v>
      </c>
      <c r="C18" s="40" t="s">
        <v>56</v>
      </c>
      <c r="D18" s="40"/>
      <c r="E18" s="14"/>
      <c r="F18" s="13" t="s">
        <v>31</v>
      </c>
      <c r="G18" s="4"/>
      <c r="H18" s="15"/>
      <c r="I18" s="4">
        <v>2</v>
      </c>
      <c r="J18" s="13" t="s">
        <v>0</v>
      </c>
      <c r="K18" s="16" t="str">
        <f>C18</f>
        <v>Mais DDGS</v>
      </c>
      <c r="L18" s="14"/>
      <c r="M18" s="14"/>
      <c r="N18" s="13" t="s">
        <v>33</v>
      </c>
      <c r="O18" s="4"/>
      <c r="P18" s="15"/>
      <c r="Q18" s="4">
        <v>3</v>
      </c>
      <c r="R18" s="13" t="s">
        <v>0</v>
      </c>
      <c r="S18" s="16" t="str">
        <f>C18</f>
        <v>Mais DDGS</v>
      </c>
      <c r="T18" s="14"/>
      <c r="U18" s="14"/>
      <c r="V18" s="13" t="s">
        <v>33</v>
      </c>
      <c r="W18" s="4"/>
      <c r="X18" s="15"/>
    </row>
    <row r="19" spans="1:24" ht="15.75" thickBot="1" x14ac:dyDescent="0.3">
      <c r="A19" s="4"/>
      <c r="B19" s="17" t="s">
        <v>1</v>
      </c>
      <c r="C19" s="18" t="s">
        <v>10</v>
      </c>
      <c r="D19" s="19"/>
      <c r="E19" s="20"/>
      <c r="F19" s="12" t="s">
        <v>32</v>
      </c>
      <c r="G19" s="12"/>
      <c r="H19" s="21">
        <v>1</v>
      </c>
      <c r="I19" s="4"/>
      <c r="J19" s="17" t="s">
        <v>1</v>
      </c>
      <c r="K19" s="18" t="s">
        <v>17</v>
      </c>
      <c r="L19" s="19"/>
      <c r="M19" s="20"/>
      <c r="N19" s="12" t="s">
        <v>30</v>
      </c>
      <c r="O19" s="12"/>
      <c r="P19" s="21">
        <v>1</v>
      </c>
      <c r="Q19" s="4"/>
      <c r="R19" s="17" t="s">
        <v>1</v>
      </c>
      <c r="S19" s="18" t="s">
        <v>18</v>
      </c>
      <c r="T19" s="19"/>
      <c r="U19" s="20"/>
      <c r="V19" s="12" t="s">
        <v>30</v>
      </c>
      <c r="W19" s="12"/>
      <c r="X19" s="21">
        <v>1</v>
      </c>
    </row>
    <row r="20" spans="1:24" x14ac:dyDescent="0.25">
      <c r="A20" s="4"/>
      <c r="B20" s="17" t="s">
        <v>11</v>
      </c>
      <c r="C20" s="19">
        <v>100</v>
      </c>
      <c r="D20" s="19" t="s">
        <v>2</v>
      </c>
      <c r="E20" s="19"/>
      <c r="F20" s="4"/>
      <c r="G20" s="4"/>
      <c r="H20" s="15"/>
      <c r="I20" s="4"/>
      <c r="J20" s="17" t="s">
        <v>11</v>
      </c>
      <c r="K20" s="19">
        <v>650</v>
      </c>
      <c r="L20" s="19" t="s">
        <v>2</v>
      </c>
      <c r="M20" s="19"/>
      <c r="N20" s="4"/>
      <c r="O20" s="4"/>
      <c r="P20" s="15"/>
      <c r="Q20" s="4"/>
      <c r="R20" s="17" t="s">
        <v>11</v>
      </c>
      <c r="S20" s="19">
        <v>400</v>
      </c>
      <c r="T20" s="19" t="s">
        <v>2</v>
      </c>
      <c r="U20" s="19"/>
      <c r="V20" s="4"/>
      <c r="W20" s="4"/>
      <c r="X20" s="15"/>
    </row>
    <row r="21" spans="1:24" x14ac:dyDescent="0.25">
      <c r="A21" s="4"/>
      <c r="B21" s="17"/>
      <c r="C21" s="19"/>
      <c r="D21" s="19"/>
      <c r="E21" s="19"/>
      <c r="F21" s="19"/>
      <c r="G21" s="19"/>
      <c r="H21" s="20"/>
      <c r="I21" s="4"/>
      <c r="J21" s="17"/>
      <c r="K21" s="19"/>
      <c r="L21" s="19"/>
      <c r="M21" s="19"/>
      <c r="N21" s="19"/>
      <c r="O21" s="19"/>
      <c r="P21" s="20"/>
      <c r="Q21" s="4"/>
      <c r="R21" s="17"/>
      <c r="S21" s="19"/>
      <c r="T21" s="19"/>
      <c r="U21" s="19"/>
      <c r="V21" s="19"/>
      <c r="W21" s="19"/>
      <c r="X21" s="20"/>
    </row>
    <row r="22" spans="1:24" ht="33" customHeight="1" thickBot="1" x14ac:dyDescent="0.3">
      <c r="A22" s="4"/>
      <c r="B22" s="37" t="s">
        <v>3</v>
      </c>
      <c r="C22" s="7" t="s">
        <v>27</v>
      </c>
      <c r="D22" s="23" t="s">
        <v>12</v>
      </c>
      <c r="E22" s="7" t="s">
        <v>4</v>
      </c>
      <c r="F22" s="23" t="s">
        <v>14</v>
      </c>
      <c r="G22" s="12"/>
      <c r="H22" s="24" t="s">
        <v>5</v>
      </c>
      <c r="I22" s="4"/>
      <c r="J22" s="22" t="s">
        <v>3</v>
      </c>
      <c r="K22" s="23" t="s">
        <v>13</v>
      </c>
      <c r="L22" s="23" t="s">
        <v>12</v>
      </c>
      <c r="M22" s="23" t="s">
        <v>4</v>
      </c>
      <c r="N22" s="23" t="s">
        <v>14</v>
      </c>
      <c r="O22" s="12"/>
      <c r="P22" s="24" t="s">
        <v>5</v>
      </c>
      <c r="Q22" s="4"/>
      <c r="R22" s="22" t="s">
        <v>3</v>
      </c>
      <c r="S22" s="23" t="s">
        <v>13</v>
      </c>
      <c r="T22" s="23" t="s">
        <v>12</v>
      </c>
      <c r="U22" s="23" t="s">
        <v>4</v>
      </c>
      <c r="V22" s="23" t="s">
        <v>14</v>
      </c>
      <c r="W22" s="12"/>
      <c r="X22" s="24" t="s">
        <v>5</v>
      </c>
    </row>
    <row r="23" spans="1:24" x14ac:dyDescent="0.25">
      <c r="A23" s="4"/>
      <c r="B23" s="25" t="s">
        <v>52</v>
      </c>
      <c r="C23" s="26">
        <v>0.02</v>
      </c>
      <c r="D23" s="19">
        <v>3</v>
      </c>
      <c r="E23" s="26">
        <v>1</v>
      </c>
      <c r="F23" s="27">
        <f>IF(C23="-","-",((C23*$H$19*D23)/$C$20))</f>
        <v>5.9999999999999995E-4</v>
      </c>
      <c r="G23" s="28"/>
      <c r="H23" s="20" t="str">
        <f>IF(ISBLANK(C23),"-",IF(F23&lt;E23,"Voldoet","Niet akkoord"))</f>
        <v>Voldoet</v>
      </c>
      <c r="I23" s="4"/>
      <c r="J23" s="17" t="str">
        <f>IF(ISBLANK(B23),"-",B23)</f>
        <v>Fluopyram</v>
      </c>
      <c r="K23" s="29">
        <f>IF(ISBLANK(C23), "-",C23)</f>
        <v>0.02</v>
      </c>
      <c r="L23" s="19">
        <v>10</v>
      </c>
      <c r="M23" s="29">
        <f>IF(ISBLANK(E23),"-",E23)</f>
        <v>1</v>
      </c>
      <c r="N23" s="27">
        <f>IF(K23="-","-",((K23*$P$19*L23)/$K$20))</f>
        <v>3.076923076923077E-4</v>
      </c>
      <c r="O23" s="4"/>
      <c r="P23" s="20" t="str">
        <f>IF(K23="-","-",IF(N23&lt;M23,"Voldoet","Niet akkoord"))</f>
        <v>Voldoet</v>
      </c>
      <c r="Q23" s="4"/>
      <c r="R23" s="17" t="str">
        <f>IF(ISBLANK(B23),"-",B23)</f>
        <v>Fluopyram</v>
      </c>
      <c r="S23" s="29">
        <f>IF(ISBLANK(C23), "-",C23)</f>
        <v>0.02</v>
      </c>
      <c r="T23" s="19">
        <v>6</v>
      </c>
      <c r="U23" s="29">
        <f>IF(ISBLANK(E23),"-",E23)</f>
        <v>1</v>
      </c>
      <c r="V23" s="27">
        <f>IF(S23="-","-",((S23*$X$19*T23)/$S$20))</f>
        <v>2.9999999999999997E-4</v>
      </c>
      <c r="W23" s="4"/>
      <c r="X23" s="20" t="str">
        <f>IF(S23="-","-",IF(V23&lt;U23,"Voldoet","Niet akkoord"))</f>
        <v>Voldoet</v>
      </c>
    </row>
    <row r="24" spans="1:24" s="1" customFormat="1" x14ac:dyDescent="0.25">
      <c r="A24" s="20"/>
      <c r="B24" s="25" t="s">
        <v>53</v>
      </c>
      <c r="C24" s="26">
        <v>1</v>
      </c>
      <c r="D24" s="19">
        <v>3</v>
      </c>
      <c r="E24" s="26">
        <v>0.5</v>
      </c>
      <c r="F24" s="27">
        <f t="shared" ref="F24:F26" si="0">IF(C24="-","-",((C24*$H$19*D24)/$C$20))</f>
        <v>0.03</v>
      </c>
      <c r="G24" s="28"/>
      <c r="H24" s="20" t="str">
        <f t="shared" ref="H24:H26" si="1">IF(ISBLANK(C24),"-",IF(F24&lt;E24,"Voldoet","Niet akkoord"))</f>
        <v>Voldoet</v>
      </c>
      <c r="I24" s="19"/>
      <c r="J24" s="17" t="str">
        <f t="shared" ref="J24:J26" si="2">IF(ISBLANK(B24),"-",B24)</f>
        <v>Glyfosaat</v>
      </c>
      <c r="K24" s="29">
        <f t="shared" ref="K24:K26" si="3">IF(ISBLANK(C24), "-",C24)</f>
        <v>1</v>
      </c>
      <c r="L24" s="19">
        <v>10</v>
      </c>
      <c r="M24" s="29">
        <f t="shared" ref="M24:M30" si="4">IF(ISBLANK(E24),"-",E24)</f>
        <v>0.5</v>
      </c>
      <c r="N24" s="27">
        <f>IF(K24="-","-",((K24*$P$19*L24)/$K$20))</f>
        <v>1.5384615384615385E-2</v>
      </c>
      <c r="O24" s="4"/>
      <c r="P24" s="20" t="str">
        <f t="shared" ref="P24:P30" si="5">IF(K24="-","-",IF(N24&lt;M24,"Voldoet","Niet akkoord"))</f>
        <v>Voldoet</v>
      </c>
      <c r="Q24" s="30"/>
      <c r="R24" s="17" t="str">
        <f t="shared" ref="R24:R26" si="6">IF(ISBLANK(B24),"-",B24)</f>
        <v>Glyfosaat</v>
      </c>
      <c r="S24" s="29">
        <f t="shared" ref="S24:S26" si="7">IF(ISBLANK(C24), "-",C24)</f>
        <v>1</v>
      </c>
      <c r="T24" s="19">
        <v>6</v>
      </c>
      <c r="U24" s="29">
        <f t="shared" ref="U24:U30" si="8">IF(ISBLANK(E24),"-",E24)</f>
        <v>0.5</v>
      </c>
      <c r="V24" s="27">
        <f t="shared" ref="V24:V30" si="9">IF(S24="-","-",((S24*$X$19*T24)/$S$20))</f>
        <v>1.4999999999999999E-2</v>
      </c>
      <c r="W24" s="4"/>
      <c r="X24" s="20" t="str">
        <f t="shared" ref="X24:X30" si="10">IF(S24="-","-",IF(V24&lt;U24,"Voldoet","Niet akkoord"))</f>
        <v>Voldoet</v>
      </c>
    </row>
    <row r="25" spans="1:24" s="1" customFormat="1" x14ac:dyDescent="0.25">
      <c r="A25" s="20"/>
      <c r="B25" s="25" t="s">
        <v>54</v>
      </c>
      <c r="C25" s="26">
        <v>0.5</v>
      </c>
      <c r="D25" s="19">
        <v>3</v>
      </c>
      <c r="E25" s="26">
        <v>0.15</v>
      </c>
      <c r="F25" s="27">
        <f t="shared" si="0"/>
        <v>1.4999999999999999E-2</v>
      </c>
      <c r="G25" s="28"/>
      <c r="H25" s="20" t="str">
        <f>IF(ISBLANK(C25),"-",IF(F25&lt;E25,"Voldoet","Niet akkoord"))</f>
        <v>Voldoet</v>
      </c>
      <c r="I25" s="19"/>
      <c r="J25" s="17" t="str">
        <f t="shared" si="2"/>
        <v>Pirimiphos-methyl</v>
      </c>
      <c r="K25" s="29">
        <f t="shared" si="3"/>
        <v>0.5</v>
      </c>
      <c r="L25" s="19">
        <v>10</v>
      </c>
      <c r="M25" s="29">
        <f t="shared" si="4"/>
        <v>0.15</v>
      </c>
      <c r="N25" s="27">
        <f>IF(K25="-","-",((K25*$P$19*L25)/$K$20))</f>
        <v>7.6923076923076927E-3</v>
      </c>
      <c r="O25" s="4"/>
      <c r="P25" s="20" t="str">
        <f t="shared" si="5"/>
        <v>Voldoet</v>
      </c>
      <c r="Q25" s="30"/>
      <c r="R25" s="17" t="str">
        <f t="shared" si="6"/>
        <v>Pirimiphos-methyl</v>
      </c>
      <c r="S25" s="29">
        <f t="shared" si="7"/>
        <v>0.5</v>
      </c>
      <c r="T25" s="19">
        <v>6</v>
      </c>
      <c r="U25" s="29">
        <f t="shared" si="8"/>
        <v>0.15</v>
      </c>
      <c r="V25" s="27">
        <f t="shared" si="9"/>
        <v>7.4999999999999997E-3</v>
      </c>
      <c r="W25" s="4"/>
      <c r="X25" s="20" t="str">
        <f t="shared" si="10"/>
        <v>Voldoet</v>
      </c>
    </row>
    <row r="26" spans="1:24" s="1" customFormat="1" x14ac:dyDescent="0.25">
      <c r="A26" s="20"/>
      <c r="B26" s="25" t="s">
        <v>55</v>
      </c>
      <c r="C26" s="26">
        <v>0.02</v>
      </c>
      <c r="D26" s="19">
        <v>3</v>
      </c>
      <c r="E26" s="26">
        <v>0.03</v>
      </c>
      <c r="F26" s="27">
        <f t="shared" si="0"/>
        <v>5.9999999999999995E-4</v>
      </c>
      <c r="G26" s="28"/>
      <c r="H26" s="20" t="str">
        <f t="shared" si="1"/>
        <v>Voldoet</v>
      </c>
      <c r="I26" s="19"/>
      <c r="J26" s="17" t="str">
        <f t="shared" si="2"/>
        <v>Tebucozanole</v>
      </c>
      <c r="K26" s="29">
        <f t="shared" si="3"/>
        <v>0.02</v>
      </c>
      <c r="L26" s="19">
        <v>10</v>
      </c>
      <c r="M26" s="29">
        <f t="shared" si="4"/>
        <v>0.03</v>
      </c>
      <c r="N26" s="27">
        <f t="shared" ref="N26:N30" si="11">IF(K26="-","-",((K26*$P$19*L26)/$K$20))</f>
        <v>3.076923076923077E-4</v>
      </c>
      <c r="O26" s="4"/>
      <c r="P26" s="20" t="str">
        <f t="shared" si="5"/>
        <v>Voldoet</v>
      </c>
      <c r="Q26" s="30"/>
      <c r="R26" s="17" t="str">
        <f t="shared" si="6"/>
        <v>Tebucozanole</v>
      </c>
      <c r="S26" s="29">
        <f t="shared" si="7"/>
        <v>0.02</v>
      </c>
      <c r="T26" s="19">
        <v>6</v>
      </c>
      <c r="U26" s="29">
        <f t="shared" si="8"/>
        <v>0.03</v>
      </c>
      <c r="V26" s="27">
        <f t="shared" si="9"/>
        <v>2.9999999999999997E-4</v>
      </c>
      <c r="W26" s="4"/>
      <c r="X26" s="20" t="str">
        <f t="shared" si="10"/>
        <v>Voldoet</v>
      </c>
    </row>
    <row r="27" spans="1:24" s="1" customFormat="1" x14ac:dyDescent="0.25">
      <c r="A27" s="20"/>
      <c r="B27" s="25"/>
      <c r="C27" s="26"/>
      <c r="D27" s="19">
        <v>3</v>
      </c>
      <c r="E27" s="26"/>
      <c r="F27" s="27"/>
      <c r="G27" s="28"/>
      <c r="H27" s="20" t="str">
        <f>IF(ISBLANK(C27),"-",IF(F27&lt;E27,"Voldoet","Niet akkoord"))</f>
        <v>-</v>
      </c>
      <c r="I27" s="19"/>
      <c r="J27" s="17" t="str">
        <f>IF(ISBLANK(B27),"-",B27)</f>
        <v>-</v>
      </c>
      <c r="K27" s="29" t="str">
        <f>IF(ISBLANK(C27), "-",C27)</f>
        <v>-</v>
      </c>
      <c r="L27" s="19">
        <v>10</v>
      </c>
      <c r="M27" s="29" t="str">
        <f t="shared" si="4"/>
        <v>-</v>
      </c>
      <c r="N27" s="27" t="str">
        <f t="shared" si="11"/>
        <v>-</v>
      </c>
      <c r="O27" s="4"/>
      <c r="P27" s="20" t="str">
        <f t="shared" si="5"/>
        <v>-</v>
      </c>
      <c r="Q27" s="30"/>
      <c r="R27" s="17" t="str">
        <f>IF(ISBLANK(B27),"-",B27)</f>
        <v>-</v>
      </c>
      <c r="S27" s="29" t="str">
        <f>IF(ISBLANK(C27), "-",C27)</f>
        <v>-</v>
      </c>
      <c r="T27" s="19">
        <v>6</v>
      </c>
      <c r="U27" s="29" t="str">
        <f t="shared" si="8"/>
        <v>-</v>
      </c>
      <c r="V27" s="27" t="str">
        <f t="shared" si="9"/>
        <v>-</v>
      </c>
      <c r="W27" s="4"/>
      <c r="X27" s="20" t="str">
        <f t="shared" si="10"/>
        <v>-</v>
      </c>
    </row>
    <row r="28" spans="1:24" s="1" customFormat="1" x14ac:dyDescent="0.25">
      <c r="A28" s="20"/>
      <c r="B28" s="25"/>
      <c r="C28" s="26"/>
      <c r="D28" s="19">
        <v>3</v>
      </c>
      <c r="E28" s="26"/>
      <c r="F28" s="27">
        <f>(C28*$H$19*D28)/$C$20</f>
        <v>0</v>
      </c>
      <c r="G28" s="28"/>
      <c r="H28" s="20" t="str">
        <f>IF(ISBLANK(C28),"-",IF(F28&lt;E28,"Voldoet","Niet akkoord"))</f>
        <v>-</v>
      </c>
      <c r="I28" s="19"/>
      <c r="J28" s="17" t="str">
        <f>IF(ISBLANK(B28),"-",B28)</f>
        <v>-</v>
      </c>
      <c r="K28" s="29" t="str">
        <f>IF(ISBLANK(C28), "-",C28)</f>
        <v>-</v>
      </c>
      <c r="L28" s="19">
        <v>10</v>
      </c>
      <c r="M28" s="29" t="str">
        <f t="shared" si="4"/>
        <v>-</v>
      </c>
      <c r="N28" s="27" t="str">
        <f t="shared" si="11"/>
        <v>-</v>
      </c>
      <c r="O28" s="4"/>
      <c r="P28" s="20" t="str">
        <f t="shared" si="5"/>
        <v>-</v>
      </c>
      <c r="Q28" s="30"/>
      <c r="R28" s="17" t="str">
        <f>IF(ISBLANK(B28),"-",B28)</f>
        <v>-</v>
      </c>
      <c r="S28" s="29" t="str">
        <f>IF(ISBLANK(C28), "-",C28)</f>
        <v>-</v>
      </c>
      <c r="T28" s="19">
        <v>6</v>
      </c>
      <c r="U28" s="29" t="str">
        <f t="shared" si="8"/>
        <v>-</v>
      </c>
      <c r="V28" s="27" t="str">
        <f t="shared" si="9"/>
        <v>-</v>
      </c>
      <c r="W28" s="4"/>
      <c r="X28" s="20" t="str">
        <f t="shared" si="10"/>
        <v>-</v>
      </c>
    </row>
    <row r="29" spans="1:24" x14ac:dyDescent="0.25">
      <c r="A29" s="20"/>
      <c r="B29" s="25"/>
      <c r="C29" s="26"/>
      <c r="D29" s="19">
        <v>3</v>
      </c>
      <c r="E29" s="26"/>
      <c r="F29" s="27">
        <f>(C29*$H$19*D29)/$C$20</f>
        <v>0</v>
      </c>
      <c r="G29" s="28"/>
      <c r="H29" s="20" t="str">
        <f>IF(ISBLANK(C29),"-",IF(F29&lt;E29,"Voldoet","Niet akkoord"))</f>
        <v>-</v>
      </c>
      <c r="I29" s="19"/>
      <c r="J29" s="17" t="str">
        <f>IF(ISBLANK(B29),"-",B29)</f>
        <v>-</v>
      </c>
      <c r="K29" s="29" t="str">
        <f>IF(ISBLANK(C29), "-",C29)</f>
        <v>-</v>
      </c>
      <c r="L29" s="19">
        <v>10</v>
      </c>
      <c r="M29" s="29" t="str">
        <f t="shared" si="4"/>
        <v>-</v>
      </c>
      <c r="N29" s="27" t="str">
        <f t="shared" si="11"/>
        <v>-</v>
      </c>
      <c r="O29" s="4"/>
      <c r="P29" s="20" t="str">
        <f t="shared" si="5"/>
        <v>-</v>
      </c>
      <c r="Q29" s="30"/>
      <c r="R29" s="17" t="str">
        <f>IF(ISBLANK(B29),"-",B29)</f>
        <v>-</v>
      </c>
      <c r="S29" s="29" t="str">
        <f>IF(ISBLANK(C29), "-",C29)</f>
        <v>-</v>
      </c>
      <c r="T29" s="19">
        <v>6</v>
      </c>
      <c r="U29" s="29" t="str">
        <f t="shared" si="8"/>
        <v>-</v>
      </c>
      <c r="V29" s="27" t="str">
        <f t="shared" si="9"/>
        <v>-</v>
      </c>
      <c r="W29" s="4"/>
      <c r="X29" s="20" t="str">
        <f t="shared" si="10"/>
        <v>-</v>
      </c>
    </row>
    <row r="30" spans="1:24" s="1" customFormat="1" x14ac:dyDescent="0.25">
      <c r="A30" s="20"/>
      <c r="B30" s="26"/>
      <c r="C30" s="26"/>
      <c r="D30" s="19">
        <v>3</v>
      </c>
      <c r="E30" s="26"/>
      <c r="F30" s="27">
        <f>(C30*$H$19*D30)/$C$20</f>
        <v>0</v>
      </c>
      <c r="G30" s="28"/>
      <c r="H30" s="20" t="str">
        <f>IF(ISBLANK(C30),"-",IF(F30&lt;E30,"Voldoet","Niet akkoord"))</f>
        <v>-</v>
      </c>
      <c r="I30" s="19"/>
      <c r="J30" s="17" t="str">
        <f>IF(ISBLANK(B30),"-",B30)</f>
        <v>-</v>
      </c>
      <c r="K30" s="29" t="str">
        <f>IF(ISBLANK(C30), "-",C30)</f>
        <v>-</v>
      </c>
      <c r="L30" s="19">
        <v>10</v>
      </c>
      <c r="M30" s="29" t="str">
        <f t="shared" si="4"/>
        <v>-</v>
      </c>
      <c r="N30" s="27" t="str">
        <f t="shared" si="11"/>
        <v>-</v>
      </c>
      <c r="O30" s="4"/>
      <c r="P30" s="20" t="str">
        <f t="shared" si="5"/>
        <v>-</v>
      </c>
      <c r="Q30" s="19"/>
      <c r="R30" s="17" t="str">
        <f>IF(ISBLANK(B30),"-",B30)</f>
        <v>-</v>
      </c>
      <c r="S30" s="29" t="str">
        <f>IF(ISBLANK(C30), "-",C30)</f>
        <v>-</v>
      </c>
      <c r="T30" s="19">
        <v>6</v>
      </c>
      <c r="U30" s="29" t="str">
        <f t="shared" si="8"/>
        <v>-</v>
      </c>
      <c r="V30" s="27" t="str">
        <f t="shared" si="9"/>
        <v>-</v>
      </c>
      <c r="W30" s="4"/>
      <c r="X30" s="20" t="str">
        <f t="shared" si="10"/>
        <v>-</v>
      </c>
    </row>
    <row r="31" spans="1:24" x14ac:dyDescent="0.25">
      <c r="A31" s="19"/>
      <c r="B31" s="19"/>
      <c r="C31" s="19"/>
      <c r="D31" s="19"/>
      <c r="E31" s="19"/>
      <c r="F31" s="19"/>
      <c r="G31" s="19"/>
      <c r="H31" s="19"/>
      <c r="I31" s="19"/>
      <c r="J31" s="19"/>
      <c r="K31" s="19"/>
      <c r="L31" s="19"/>
      <c r="M31" s="19"/>
      <c r="N31" s="19"/>
      <c r="O31" s="4"/>
      <c r="P31" s="4"/>
      <c r="Q31" s="4"/>
      <c r="R31" s="4"/>
      <c r="S31" s="4"/>
      <c r="T31" s="4"/>
      <c r="U31" s="4"/>
      <c r="V31" s="4"/>
      <c r="W31" s="4"/>
      <c r="X31" s="4"/>
    </row>
    <row r="32" spans="1:24" ht="15.75" thickBot="1" x14ac:dyDescent="0.3">
      <c r="A32" s="19"/>
      <c r="B32" s="19"/>
      <c r="C32" s="18"/>
      <c r="D32" s="19"/>
      <c r="E32" s="31"/>
      <c r="F32" s="12"/>
      <c r="G32" s="12"/>
      <c r="H32" s="19"/>
      <c r="I32" s="19"/>
      <c r="J32" s="19"/>
      <c r="K32" s="19"/>
      <c r="L32" s="19"/>
      <c r="M32" s="32"/>
      <c r="N32" s="12"/>
      <c r="O32" s="12"/>
      <c r="P32" s="4"/>
      <c r="Q32" s="4"/>
      <c r="R32" s="4"/>
      <c r="S32" s="4"/>
      <c r="T32" s="4"/>
      <c r="U32" s="4"/>
      <c r="V32" s="12"/>
      <c r="W32" s="12"/>
      <c r="X32" s="4"/>
    </row>
    <row r="33" spans="1:24" x14ac:dyDescent="0.25">
      <c r="A33" s="19">
        <v>4</v>
      </c>
      <c r="B33" s="13" t="s">
        <v>0</v>
      </c>
      <c r="C33" s="16" t="str">
        <f>C18</f>
        <v>Mais DDGS</v>
      </c>
      <c r="D33" s="14"/>
      <c r="E33" s="19"/>
      <c r="F33" s="13" t="s">
        <v>33</v>
      </c>
      <c r="G33" s="4"/>
      <c r="H33" s="15"/>
      <c r="I33" s="19">
        <v>5</v>
      </c>
      <c r="J33" s="13" t="s">
        <v>0</v>
      </c>
      <c r="K33" s="16" t="str">
        <f>C18</f>
        <v>Mais DDGS</v>
      </c>
      <c r="L33" s="14"/>
      <c r="M33" s="14"/>
      <c r="N33" s="13" t="s">
        <v>33</v>
      </c>
      <c r="O33" s="4"/>
      <c r="P33" s="15"/>
      <c r="Q33" s="4">
        <v>6</v>
      </c>
      <c r="R33" s="13" t="s">
        <v>0</v>
      </c>
      <c r="S33" s="16" t="str">
        <f>C18</f>
        <v>Mais DDGS</v>
      </c>
      <c r="T33" s="14"/>
      <c r="U33" s="14"/>
      <c r="V33" s="13" t="s">
        <v>33</v>
      </c>
      <c r="W33" s="4"/>
      <c r="X33" s="15"/>
    </row>
    <row r="34" spans="1:24" ht="15.75" thickBot="1" x14ac:dyDescent="0.3">
      <c r="A34" s="19"/>
      <c r="B34" s="17" t="s">
        <v>1</v>
      </c>
      <c r="C34" s="18" t="s">
        <v>19</v>
      </c>
      <c r="D34" s="19"/>
      <c r="E34" s="20"/>
      <c r="F34" s="12" t="s">
        <v>30</v>
      </c>
      <c r="G34" s="12"/>
      <c r="H34" s="21">
        <v>1</v>
      </c>
      <c r="I34" s="19"/>
      <c r="J34" s="17" t="s">
        <v>1</v>
      </c>
      <c r="K34" s="18" t="s">
        <v>20</v>
      </c>
      <c r="L34" s="19"/>
      <c r="M34" s="20"/>
      <c r="N34" s="12" t="s">
        <v>30</v>
      </c>
      <c r="O34" s="12"/>
      <c r="P34" s="21">
        <v>1</v>
      </c>
      <c r="Q34" s="4"/>
      <c r="R34" s="17" t="s">
        <v>1</v>
      </c>
      <c r="S34" s="18" t="s">
        <v>21</v>
      </c>
      <c r="T34" s="19"/>
      <c r="U34" s="20"/>
      <c r="V34" s="12" t="s">
        <v>30</v>
      </c>
      <c r="W34" s="12"/>
      <c r="X34" s="21">
        <v>1</v>
      </c>
    </row>
    <row r="35" spans="1:24" x14ac:dyDescent="0.25">
      <c r="A35" s="19"/>
      <c r="B35" s="17" t="s">
        <v>11</v>
      </c>
      <c r="C35" s="19">
        <v>60</v>
      </c>
      <c r="D35" s="19" t="s">
        <v>2</v>
      </c>
      <c r="E35" s="19"/>
      <c r="F35" s="4"/>
      <c r="G35" s="4"/>
      <c r="H35" s="15"/>
      <c r="I35" s="19"/>
      <c r="J35" s="17" t="s">
        <v>11</v>
      </c>
      <c r="K35" s="19">
        <v>60</v>
      </c>
      <c r="L35" s="19" t="s">
        <v>2</v>
      </c>
      <c r="M35" s="19"/>
      <c r="N35" s="4"/>
      <c r="O35" s="4"/>
      <c r="P35" s="15"/>
      <c r="Q35" s="4"/>
      <c r="R35" s="17" t="s">
        <v>11</v>
      </c>
      <c r="S35" s="19">
        <v>20</v>
      </c>
      <c r="T35" s="19" t="s">
        <v>2</v>
      </c>
      <c r="U35" s="19"/>
      <c r="V35" s="4"/>
      <c r="W35" s="4"/>
      <c r="X35" s="15"/>
    </row>
    <row r="36" spans="1:24" x14ac:dyDescent="0.25">
      <c r="A36" s="19"/>
      <c r="B36" s="17"/>
      <c r="C36" s="19"/>
      <c r="D36" s="19"/>
      <c r="E36" s="19"/>
      <c r="F36" s="19"/>
      <c r="G36" s="19"/>
      <c r="H36" s="20"/>
      <c r="I36" s="33"/>
      <c r="J36" s="17"/>
      <c r="K36" s="19"/>
      <c r="L36" s="19"/>
      <c r="M36" s="19"/>
      <c r="N36" s="19"/>
      <c r="O36" s="19"/>
      <c r="P36" s="20"/>
      <c r="Q36" s="4"/>
      <c r="R36" s="17"/>
      <c r="S36" s="19"/>
      <c r="T36" s="19"/>
      <c r="U36" s="19"/>
      <c r="V36" s="19"/>
      <c r="W36" s="19"/>
      <c r="X36" s="20"/>
    </row>
    <row r="37" spans="1:24" ht="45.75" thickBot="1" x14ac:dyDescent="0.3">
      <c r="A37" s="19"/>
      <c r="B37" s="22" t="s">
        <v>3</v>
      </c>
      <c r="C37" s="23" t="s">
        <v>13</v>
      </c>
      <c r="D37" s="23" t="s">
        <v>12</v>
      </c>
      <c r="E37" s="23" t="s">
        <v>4</v>
      </c>
      <c r="F37" s="23" t="s">
        <v>14</v>
      </c>
      <c r="G37" s="12"/>
      <c r="H37" s="24" t="s">
        <v>5</v>
      </c>
      <c r="I37" s="19"/>
      <c r="J37" s="22" t="s">
        <v>3</v>
      </c>
      <c r="K37" s="23" t="s">
        <v>13</v>
      </c>
      <c r="L37" s="23" t="s">
        <v>12</v>
      </c>
      <c r="M37" s="23" t="s">
        <v>4</v>
      </c>
      <c r="N37" s="23" t="s">
        <v>14</v>
      </c>
      <c r="O37" s="12"/>
      <c r="P37" s="24" t="s">
        <v>5</v>
      </c>
      <c r="Q37" s="4"/>
      <c r="R37" s="22" t="s">
        <v>3</v>
      </c>
      <c r="S37" s="23" t="s">
        <v>13</v>
      </c>
      <c r="T37" s="23" t="s">
        <v>12</v>
      </c>
      <c r="U37" s="23" t="s">
        <v>4</v>
      </c>
      <c r="V37" s="23" t="s">
        <v>14</v>
      </c>
      <c r="W37" s="12"/>
      <c r="X37" s="24" t="s">
        <v>5</v>
      </c>
    </row>
    <row r="38" spans="1:24" x14ac:dyDescent="0.25">
      <c r="A38" s="19"/>
      <c r="B38" s="17" t="str">
        <f>IF(ISBLANK(B23),"-",B23)</f>
        <v>Fluopyram</v>
      </c>
      <c r="C38" s="29">
        <f>IF(ISBLANK(C23), "-",C23)</f>
        <v>0.02</v>
      </c>
      <c r="D38" s="19">
        <v>2</v>
      </c>
      <c r="E38" s="29">
        <f>IF(ISBLANK(E23),"-",E23)</f>
        <v>1</v>
      </c>
      <c r="F38" s="27">
        <f>IF(C38="-","-",((C38*$H$34*D38)/$C$35))</f>
        <v>6.6666666666666664E-4</v>
      </c>
      <c r="G38" s="4"/>
      <c r="H38" s="20" t="str">
        <f>IF(C38="-","-",IF(F38&lt;E38,"Voldoet","Niet akkoord"))</f>
        <v>Voldoet</v>
      </c>
      <c r="I38" s="19"/>
      <c r="J38" s="17" t="str">
        <f>IF(ISBLANK(B23),"-",B23)</f>
        <v>Fluopyram</v>
      </c>
      <c r="K38" s="29">
        <f>IF(ISBLANK(C23), "-",C23)</f>
        <v>0.02</v>
      </c>
      <c r="L38" s="19">
        <v>2.6</v>
      </c>
      <c r="M38" s="29">
        <f>IF(ISBLANK(E23),"-",E23)</f>
        <v>1</v>
      </c>
      <c r="N38" s="27">
        <f>IF(K38="-","-",((K38*$P$34*L38)/$K$35))</f>
        <v>8.6666666666666674E-4</v>
      </c>
      <c r="O38" s="4"/>
      <c r="P38" s="20" t="str">
        <f>IF(K38="-","-",IF(N38&lt;M38,"Voldoet","Niet akkoord"))</f>
        <v>Voldoet</v>
      </c>
      <c r="Q38" s="4"/>
      <c r="R38" s="17" t="str">
        <f>IF(ISBLANK(B23),"-",B23)</f>
        <v>Fluopyram</v>
      </c>
      <c r="S38" s="29">
        <f>IF(ISBLANK(C23), "-",C23)</f>
        <v>0.02</v>
      </c>
      <c r="T38" s="19">
        <v>0.88</v>
      </c>
      <c r="U38" s="29">
        <f>IF(ISBLANK(E23),"-",E23)</f>
        <v>1</v>
      </c>
      <c r="V38" s="27">
        <f>IF(S38="-","-",((S38*$X$34*T38)/$S$35))</f>
        <v>8.8000000000000003E-4</v>
      </c>
      <c r="W38" s="4"/>
      <c r="X38" s="20" t="str">
        <f>IF(S38="-","-",IF(V38&lt;U38,"Voldoet","Niet akkoord"))</f>
        <v>Voldoet</v>
      </c>
    </row>
    <row r="39" spans="1:24" x14ac:dyDescent="0.25">
      <c r="A39" s="20"/>
      <c r="B39" s="17" t="str">
        <f t="shared" ref="B39:B41" si="12">IF(ISBLANK(B24),"-",B24)</f>
        <v>Glyfosaat</v>
      </c>
      <c r="C39" s="29">
        <f t="shared" ref="C39:C41" si="13">IF(ISBLANK(C24), "-",C24)</f>
        <v>1</v>
      </c>
      <c r="D39" s="19">
        <v>2</v>
      </c>
      <c r="E39" s="29">
        <f t="shared" ref="E39:E45" si="14">IF(ISBLANK(E24),"-",E24)</f>
        <v>0.5</v>
      </c>
      <c r="F39" s="27">
        <f t="shared" ref="F39:F45" si="15">IF(C39="-","-",((C39*$H$34*D39)/$C$35))</f>
        <v>3.3333333333333333E-2</v>
      </c>
      <c r="G39" s="4"/>
      <c r="H39" s="20" t="str">
        <f t="shared" ref="H39:H45" si="16">IF(C39="-","-",IF(F39&lt;E39,"Voldoet","Niet akkoord"))</f>
        <v>Voldoet</v>
      </c>
      <c r="I39" s="30"/>
      <c r="J39" s="17" t="str">
        <f t="shared" ref="J39:J41" si="17">IF(ISBLANK(B24),"-",B24)</f>
        <v>Glyfosaat</v>
      </c>
      <c r="K39" s="29">
        <f t="shared" ref="K39:K41" si="18">IF(ISBLANK(C24), "-",C24)</f>
        <v>1</v>
      </c>
      <c r="L39" s="19">
        <v>2.6</v>
      </c>
      <c r="M39" s="29">
        <f t="shared" ref="M39:M45" si="19">IF(ISBLANK(E24),"-",E24)</f>
        <v>0.5</v>
      </c>
      <c r="N39" s="27">
        <f t="shared" ref="N39:N45" si="20">IF(K39="-","-",((K39*$P$34*L39)/$K$35))</f>
        <v>4.3333333333333335E-2</v>
      </c>
      <c r="O39" s="4"/>
      <c r="P39" s="20" t="str">
        <f t="shared" ref="P39:P45" si="21">IF(K39="-","-",IF(N39&lt;M39,"Voldoet","Niet akkoord"))</f>
        <v>Voldoet</v>
      </c>
      <c r="Q39" s="30"/>
      <c r="R39" s="17" t="str">
        <f t="shared" ref="R39:R41" si="22">IF(ISBLANK(B24),"-",B24)</f>
        <v>Glyfosaat</v>
      </c>
      <c r="S39" s="29">
        <f t="shared" ref="S39:S41" si="23">IF(ISBLANK(C24), "-",C24)</f>
        <v>1</v>
      </c>
      <c r="T39" s="19">
        <v>0.88</v>
      </c>
      <c r="U39" s="29">
        <f t="shared" ref="U39:U45" si="24">IF(ISBLANK(E24),"-",E24)</f>
        <v>0.5</v>
      </c>
      <c r="V39" s="27">
        <f t="shared" ref="V39:V45" si="25">IF(S39="-","-",((S39*$X$34*T39)/$S$35))</f>
        <v>4.3999999999999997E-2</v>
      </c>
      <c r="W39" s="4"/>
      <c r="X39" s="20" t="str">
        <f t="shared" ref="X39:X45" si="26">IF(S39="-","-",IF(V39&lt;U39,"Voldoet","Niet akkoord"))</f>
        <v>Voldoet</v>
      </c>
    </row>
    <row r="40" spans="1:24" x14ac:dyDescent="0.25">
      <c r="A40" s="20"/>
      <c r="B40" s="17" t="str">
        <f t="shared" si="12"/>
        <v>Pirimiphos-methyl</v>
      </c>
      <c r="C40" s="29">
        <f t="shared" si="13"/>
        <v>0.5</v>
      </c>
      <c r="D40" s="19">
        <v>2</v>
      </c>
      <c r="E40" s="29">
        <f t="shared" si="14"/>
        <v>0.15</v>
      </c>
      <c r="F40" s="27">
        <f t="shared" si="15"/>
        <v>1.6666666666666666E-2</v>
      </c>
      <c r="G40" s="4"/>
      <c r="H40" s="20" t="str">
        <f t="shared" si="16"/>
        <v>Voldoet</v>
      </c>
      <c r="I40" s="30"/>
      <c r="J40" s="17" t="str">
        <f t="shared" si="17"/>
        <v>Pirimiphos-methyl</v>
      </c>
      <c r="K40" s="29">
        <f t="shared" si="18"/>
        <v>0.5</v>
      </c>
      <c r="L40" s="19">
        <v>2.6</v>
      </c>
      <c r="M40" s="29">
        <f t="shared" si="19"/>
        <v>0.15</v>
      </c>
      <c r="N40" s="27">
        <f t="shared" si="20"/>
        <v>2.1666666666666667E-2</v>
      </c>
      <c r="O40" s="29"/>
      <c r="P40" s="20" t="str">
        <f t="shared" si="21"/>
        <v>Voldoet</v>
      </c>
      <c r="Q40" s="30"/>
      <c r="R40" s="17" t="str">
        <f t="shared" si="22"/>
        <v>Pirimiphos-methyl</v>
      </c>
      <c r="S40" s="29">
        <f t="shared" si="23"/>
        <v>0.5</v>
      </c>
      <c r="T40" s="19">
        <v>0.88</v>
      </c>
      <c r="U40" s="29">
        <f t="shared" si="24"/>
        <v>0.15</v>
      </c>
      <c r="V40" s="27">
        <f t="shared" si="25"/>
        <v>2.1999999999999999E-2</v>
      </c>
      <c r="W40" s="4"/>
      <c r="X40" s="20" t="str">
        <f t="shared" si="26"/>
        <v>Voldoet</v>
      </c>
    </row>
    <row r="41" spans="1:24" x14ac:dyDescent="0.25">
      <c r="A41" s="20"/>
      <c r="B41" s="17" t="str">
        <f t="shared" si="12"/>
        <v>Tebucozanole</v>
      </c>
      <c r="C41" s="29">
        <f t="shared" si="13"/>
        <v>0.02</v>
      </c>
      <c r="D41" s="19">
        <v>2</v>
      </c>
      <c r="E41" s="29">
        <f t="shared" si="14"/>
        <v>0.03</v>
      </c>
      <c r="F41" s="27">
        <f t="shared" si="15"/>
        <v>6.6666666666666664E-4</v>
      </c>
      <c r="G41" s="28"/>
      <c r="H41" s="20" t="str">
        <f t="shared" si="16"/>
        <v>Voldoet</v>
      </c>
      <c r="I41" s="30"/>
      <c r="J41" s="17" t="str">
        <f t="shared" si="17"/>
        <v>Tebucozanole</v>
      </c>
      <c r="K41" s="29">
        <f t="shared" si="18"/>
        <v>0.02</v>
      </c>
      <c r="L41" s="19">
        <v>2.6</v>
      </c>
      <c r="M41" s="29">
        <f t="shared" si="19"/>
        <v>0.03</v>
      </c>
      <c r="N41" s="27">
        <f t="shared" si="20"/>
        <v>8.6666666666666674E-4</v>
      </c>
      <c r="O41" s="29"/>
      <c r="P41" s="20" t="str">
        <f t="shared" si="21"/>
        <v>Voldoet</v>
      </c>
      <c r="Q41" s="30"/>
      <c r="R41" s="17" t="str">
        <f t="shared" si="22"/>
        <v>Tebucozanole</v>
      </c>
      <c r="S41" s="29">
        <f t="shared" si="23"/>
        <v>0.02</v>
      </c>
      <c r="T41" s="19">
        <v>0.88</v>
      </c>
      <c r="U41" s="29">
        <f t="shared" si="24"/>
        <v>0.03</v>
      </c>
      <c r="V41" s="27">
        <f t="shared" si="25"/>
        <v>8.8000000000000003E-4</v>
      </c>
      <c r="W41" s="4"/>
      <c r="X41" s="20" t="str">
        <f t="shared" si="26"/>
        <v>Voldoet</v>
      </c>
    </row>
    <row r="42" spans="1:24" x14ac:dyDescent="0.25">
      <c r="A42" s="20"/>
      <c r="B42" s="17" t="str">
        <f>IF(ISBLANK(B27),"-",B27)</f>
        <v>-</v>
      </c>
      <c r="C42" s="29" t="str">
        <f>IF(ISBLANK(C27), "-",C27)</f>
        <v>-</v>
      </c>
      <c r="D42" s="19">
        <v>2</v>
      </c>
      <c r="E42" s="29" t="str">
        <f t="shared" si="14"/>
        <v>-</v>
      </c>
      <c r="F42" s="27" t="str">
        <f t="shared" si="15"/>
        <v>-</v>
      </c>
      <c r="G42" s="28"/>
      <c r="H42" s="20" t="str">
        <f t="shared" si="16"/>
        <v>-</v>
      </c>
      <c r="I42" s="30"/>
      <c r="J42" s="17" t="str">
        <f>IF(ISBLANK(B27),"-",B27)</f>
        <v>-</v>
      </c>
      <c r="K42" s="29" t="str">
        <f>IF(ISBLANK(C27), "-",C27)</f>
        <v>-</v>
      </c>
      <c r="L42" s="19">
        <v>2.6</v>
      </c>
      <c r="M42" s="29" t="str">
        <f t="shared" si="19"/>
        <v>-</v>
      </c>
      <c r="N42" s="27" t="str">
        <f t="shared" si="20"/>
        <v>-</v>
      </c>
      <c r="O42" s="29"/>
      <c r="P42" s="20" t="str">
        <f t="shared" si="21"/>
        <v>-</v>
      </c>
      <c r="Q42" s="30"/>
      <c r="R42" s="17" t="str">
        <f>IF(ISBLANK(B27),"-",B27)</f>
        <v>-</v>
      </c>
      <c r="S42" s="29" t="str">
        <f>IF(ISBLANK(C27), "-",C27)</f>
        <v>-</v>
      </c>
      <c r="T42" s="19">
        <v>0.88</v>
      </c>
      <c r="U42" s="29" t="str">
        <f t="shared" si="24"/>
        <v>-</v>
      </c>
      <c r="V42" s="27" t="str">
        <f t="shared" si="25"/>
        <v>-</v>
      </c>
      <c r="W42" s="4"/>
      <c r="X42" s="20" t="str">
        <f t="shared" si="26"/>
        <v>-</v>
      </c>
    </row>
    <row r="43" spans="1:24" x14ac:dyDescent="0.25">
      <c r="A43" s="20"/>
      <c r="B43" s="17" t="str">
        <f>IF(ISBLANK(B28),"-",B28)</f>
        <v>-</v>
      </c>
      <c r="C43" s="29" t="str">
        <f>IF(ISBLANK(C28), "-",C28)</f>
        <v>-</v>
      </c>
      <c r="D43" s="19">
        <v>2</v>
      </c>
      <c r="E43" s="29" t="str">
        <f t="shared" si="14"/>
        <v>-</v>
      </c>
      <c r="F43" s="27" t="str">
        <f t="shared" si="15"/>
        <v>-</v>
      </c>
      <c r="G43" s="28"/>
      <c r="H43" s="20" t="str">
        <f t="shared" si="16"/>
        <v>-</v>
      </c>
      <c r="I43" s="34"/>
      <c r="J43" s="17" t="str">
        <f>IF(ISBLANK(B28),"-",B28)</f>
        <v>-</v>
      </c>
      <c r="K43" s="29" t="str">
        <f>IF(ISBLANK(C28), "-",C28)</f>
        <v>-</v>
      </c>
      <c r="L43" s="19">
        <v>2.6</v>
      </c>
      <c r="M43" s="29" t="str">
        <f t="shared" si="19"/>
        <v>-</v>
      </c>
      <c r="N43" s="27" t="str">
        <f t="shared" si="20"/>
        <v>-</v>
      </c>
      <c r="O43" s="29"/>
      <c r="P43" s="20" t="str">
        <f t="shared" si="21"/>
        <v>-</v>
      </c>
      <c r="Q43" s="30"/>
      <c r="R43" s="17" t="str">
        <f>IF(ISBLANK(B28),"-",B28)</f>
        <v>-</v>
      </c>
      <c r="S43" s="29" t="str">
        <f>IF(ISBLANK(C28), "-",C28)</f>
        <v>-</v>
      </c>
      <c r="T43" s="19">
        <v>0.88</v>
      </c>
      <c r="U43" s="29" t="str">
        <f t="shared" si="24"/>
        <v>-</v>
      </c>
      <c r="V43" s="27" t="str">
        <f t="shared" si="25"/>
        <v>-</v>
      </c>
      <c r="W43" s="4"/>
      <c r="X43" s="20" t="str">
        <f t="shared" si="26"/>
        <v>-</v>
      </c>
    </row>
    <row r="44" spans="1:24" x14ac:dyDescent="0.25">
      <c r="A44" s="20"/>
      <c r="B44" s="17" t="str">
        <f>IF(ISBLANK(B29),"-",B29)</f>
        <v>-</v>
      </c>
      <c r="C44" s="29" t="str">
        <f>IF(ISBLANK(C29), "-",C29)</f>
        <v>-</v>
      </c>
      <c r="D44" s="19">
        <v>2</v>
      </c>
      <c r="E44" s="29" t="str">
        <f t="shared" si="14"/>
        <v>-</v>
      </c>
      <c r="F44" s="27" t="str">
        <f t="shared" si="15"/>
        <v>-</v>
      </c>
      <c r="G44" s="19"/>
      <c r="H44" s="20" t="str">
        <f t="shared" si="16"/>
        <v>-</v>
      </c>
      <c r="I44" s="30"/>
      <c r="J44" s="17" t="str">
        <f>IF(ISBLANK(B29),"-",B29)</f>
        <v>-</v>
      </c>
      <c r="K44" s="29" t="str">
        <f>IF(ISBLANK(C29), "-",C29)</f>
        <v>-</v>
      </c>
      <c r="L44" s="19">
        <v>2.6</v>
      </c>
      <c r="M44" s="29" t="str">
        <f t="shared" si="19"/>
        <v>-</v>
      </c>
      <c r="N44" s="27" t="str">
        <f t="shared" si="20"/>
        <v>-</v>
      </c>
      <c r="O44" s="29"/>
      <c r="P44" s="20" t="str">
        <f t="shared" si="21"/>
        <v>-</v>
      </c>
      <c r="Q44" s="30"/>
      <c r="R44" s="17" t="str">
        <f>IF(ISBLANK(B29),"-",B29)</f>
        <v>-</v>
      </c>
      <c r="S44" s="29" t="str">
        <f>IF(ISBLANK(C29), "-",C29)</f>
        <v>-</v>
      </c>
      <c r="T44" s="19">
        <v>0.88</v>
      </c>
      <c r="U44" s="29" t="str">
        <f t="shared" si="24"/>
        <v>-</v>
      </c>
      <c r="V44" s="27" t="str">
        <f t="shared" si="25"/>
        <v>-</v>
      </c>
      <c r="W44" s="4"/>
      <c r="X44" s="20" t="str">
        <f t="shared" si="26"/>
        <v>-</v>
      </c>
    </row>
    <row r="45" spans="1:24" s="1" customFormat="1" x14ac:dyDescent="0.25">
      <c r="A45" s="19"/>
      <c r="B45" s="17" t="str">
        <f>IF(ISBLANK(B30),"-",B30)</f>
        <v>-</v>
      </c>
      <c r="C45" s="29" t="str">
        <f>IF(ISBLANK(C30), "-",C30)</f>
        <v>-</v>
      </c>
      <c r="D45" s="19">
        <v>2</v>
      </c>
      <c r="E45" s="29" t="str">
        <f t="shared" si="14"/>
        <v>-</v>
      </c>
      <c r="F45" s="27" t="str">
        <f t="shared" si="15"/>
        <v>-</v>
      </c>
      <c r="G45" s="19"/>
      <c r="H45" s="20" t="str">
        <f t="shared" si="16"/>
        <v>-</v>
      </c>
      <c r="I45" s="19"/>
      <c r="J45" s="17" t="str">
        <f>IF(ISBLANK(B30),"-",B30)</f>
        <v>-</v>
      </c>
      <c r="K45" s="29" t="str">
        <f>IF(ISBLANK(C30), "-",C30)</f>
        <v>-</v>
      </c>
      <c r="L45" s="19">
        <v>2.6</v>
      </c>
      <c r="M45" s="29" t="str">
        <f t="shared" si="19"/>
        <v>-</v>
      </c>
      <c r="N45" s="27" t="str">
        <f t="shared" si="20"/>
        <v>-</v>
      </c>
      <c r="O45" s="29"/>
      <c r="P45" s="20" t="str">
        <f t="shared" si="21"/>
        <v>-</v>
      </c>
      <c r="Q45" s="19"/>
      <c r="R45" s="17" t="str">
        <f>IF(ISBLANK(B30),"-",B30)</f>
        <v>-</v>
      </c>
      <c r="S45" s="29" t="str">
        <f>IF(ISBLANK(C30), "-",C30)</f>
        <v>-</v>
      </c>
      <c r="T45" s="19">
        <v>0.88</v>
      </c>
      <c r="U45" s="29" t="str">
        <f t="shared" si="24"/>
        <v>-</v>
      </c>
      <c r="V45" s="27" t="str">
        <f t="shared" si="25"/>
        <v>-</v>
      </c>
      <c r="W45" s="4"/>
      <c r="X45" s="20" t="str">
        <f t="shared" si="26"/>
        <v>-</v>
      </c>
    </row>
    <row r="46" spans="1:24" x14ac:dyDescent="0.25">
      <c r="A46" s="19"/>
      <c r="B46" s="19"/>
      <c r="C46" s="19"/>
      <c r="D46" s="19"/>
      <c r="E46" s="19"/>
      <c r="F46" s="19"/>
      <c r="G46" s="19"/>
      <c r="H46" s="19"/>
      <c r="I46" s="19"/>
      <c r="J46" s="19"/>
      <c r="K46" s="19"/>
      <c r="L46" s="19"/>
      <c r="M46" s="19"/>
      <c r="N46" s="19"/>
      <c r="O46" s="4"/>
      <c r="P46" s="4"/>
      <c r="Q46" s="4"/>
      <c r="R46" s="19"/>
      <c r="S46" s="19"/>
      <c r="T46" s="19"/>
      <c r="U46" s="19"/>
      <c r="V46" s="19"/>
      <c r="W46" s="4"/>
      <c r="X46" s="4"/>
    </row>
    <row r="47" spans="1:24" ht="15.75" thickBot="1" x14ac:dyDescent="0.3">
      <c r="A47" s="19"/>
      <c r="B47" s="19"/>
      <c r="C47" s="19"/>
      <c r="D47" s="19"/>
      <c r="E47" s="19"/>
      <c r="F47" s="12"/>
      <c r="G47" s="12"/>
      <c r="H47" s="19"/>
      <c r="I47" s="19"/>
      <c r="J47" s="19"/>
      <c r="K47" s="19"/>
      <c r="L47" s="19"/>
      <c r="M47" s="19"/>
      <c r="N47" s="12"/>
      <c r="O47" s="12"/>
      <c r="P47" s="4"/>
      <c r="Q47" s="4"/>
      <c r="R47" s="19"/>
      <c r="S47" s="19"/>
      <c r="T47" s="19"/>
      <c r="U47" s="19"/>
      <c r="V47" s="12"/>
      <c r="W47" s="12"/>
      <c r="X47" s="4"/>
    </row>
    <row r="48" spans="1:24" x14ac:dyDescent="0.25">
      <c r="A48" s="19">
        <v>7</v>
      </c>
      <c r="B48" s="13" t="s">
        <v>0</v>
      </c>
      <c r="C48" s="16" t="str">
        <f>C18</f>
        <v>Mais DDGS</v>
      </c>
      <c r="D48" s="14"/>
      <c r="E48" s="14"/>
      <c r="F48" s="13" t="s">
        <v>33</v>
      </c>
      <c r="G48" s="4"/>
      <c r="H48" s="15"/>
      <c r="I48" s="19">
        <v>8</v>
      </c>
      <c r="J48" s="13" t="s">
        <v>0</v>
      </c>
      <c r="K48" s="16" t="str">
        <f>C18</f>
        <v>Mais DDGS</v>
      </c>
      <c r="L48" s="14"/>
      <c r="M48" s="14"/>
      <c r="N48" s="13" t="s">
        <v>33</v>
      </c>
      <c r="O48" s="4"/>
      <c r="P48" s="15"/>
      <c r="Q48" s="4">
        <v>9</v>
      </c>
      <c r="R48" s="13" t="s">
        <v>0</v>
      </c>
      <c r="S48" s="16" t="str">
        <f>C18</f>
        <v>Mais DDGS</v>
      </c>
      <c r="T48" s="14"/>
      <c r="U48" s="14"/>
      <c r="V48" s="13" t="s">
        <v>33</v>
      </c>
      <c r="W48" s="4"/>
      <c r="X48" s="15"/>
    </row>
    <row r="49" spans="1:24" ht="15.75" thickBot="1" x14ac:dyDescent="0.3">
      <c r="A49" s="19"/>
      <c r="B49" s="17" t="s">
        <v>1</v>
      </c>
      <c r="C49" s="18" t="s">
        <v>22</v>
      </c>
      <c r="D49" s="19"/>
      <c r="E49" s="20"/>
      <c r="F49" s="12" t="s">
        <v>30</v>
      </c>
      <c r="G49" s="12"/>
      <c r="H49" s="21">
        <v>1</v>
      </c>
      <c r="I49" s="19"/>
      <c r="J49" s="17" t="s">
        <v>1</v>
      </c>
      <c r="K49" s="18" t="s">
        <v>23</v>
      </c>
      <c r="L49" s="19"/>
      <c r="M49" s="20"/>
      <c r="N49" s="12" t="s">
        <v>30</v>
      </c>
      <c r="O49" s="12"/>
      <c r="P49" s="21">
        <v>1</v>
      </c>
      <c r="Q49" s="4"/>
      <c r="R49" s="17" t="s">
        <v>1</v>
      </c>
      <c r="S49" s="18" t="s">
        <v>6</v>
      </c>
      <c r="T49" s="19"/>
      <c r="U49" s="20"/>
      <c r="V49" s="12" t="s">
        <v>30</v>
      </c>
      <c r="W49" s="12"/>
      <c r="X49" s="21">
        <v>1</v>
      </c>
    </row>
    <row r="50" spans="1:24" x14ac:dyDescent="0.25">
      <c r="A50" s="19"/>
      <c r="B50" s="17" t="s">
        <v>11</v>
      </c>
      <c r="C50" s="19">
        <v>60</v>
      </c>
      <c r="D50" s="19" t="s">
        <v>2</v>
      </c>
      <c r="E50" s="19"/>
      <c r="F50" s="4"/>
      <c r="G50" s="4"/>
      <c r="H50" s="15"/>
      <c r="I50" s="19"/>
      <c r="J50" s="17" t="s">
        <v>11</v>
      </c>
      <c r="K50" s="19">
        <v>175</v>
      </c>
      <c r="L50" s="19" t="s">
        <v>2</v>
      </c>
      <c r="M50" s="19"/>
      <c r="N50" s="4"/>
      <c r="O50" s="4"/>
      <c r="P50" s="15"/>
      <c r="Q50" s="4"/>
      <c r="R50" s="17" t="s">
        <v>11</v>
      </c>
      <c r="S50" s="19">
        <v>2</v>
      </c>
      <c r="T50" s="19" t="s">
        <v>2</v>
      </c>
      <c r="U50" s="19"/>
      <c r="V50" s="4"/>
      <c r="W50" s="4"/>
      <c r="X50" s="15"/>
    </row>
    <row r="51" spans="1:24" x14ac:dyDescent="0.25">
      <c r="A51" s="19"/>
      <c r="B51" s="17"/>
      <c r="C51" s="19"/>
      <c r="D51" s="19"/>
      <c r="E51" s="19"/>
      <c r="F51" s="19"/>
      <c r="G51" s="19"/>
      <c r="H51" s="20"/>
      <c r="I51" s="19"/>
      <c r="J51" s="17"/>
      <c r="K51" s="19"/>
      <c r="L51" s="19"/>
      <c r="M51" s="19"/>
      <c r="N51" s="19"/>
      <c r="O51" s="19"/>
      <c r="P51" s="20"/>
      <c r="Q51" s="4"/>
      <c r="R51" s="17"/>
      <c r="S51" s="19"/>
      <c r="T51" s="19"/>
      <c r="U51" s="19"/>
      <c r="V51" s="19"/>
      <c r="W51" s="19"/>
      <c r="X51" s="20"/>
    </row>
    <row r="52" spans="1:24" ht="45.75" thickBot="1" x14ac:dyDescent="0.3">
      <c r="A52" s="19"/>
      <c r="B52" s="22" t="s">
        <v>3</v>
      </c>
      <c r="C52" s="23" t="s">
        <v>13</v>
      </c>
      <c r="D52" s="23" t="s">
        <v>12</v>
      </c>
      <c r="E52" s="23" t="s">
        <v>4</v>
      </c>
      <c r="F52" s="23" t="s">
        <v>14</v>
      </c>
      <c r="G52" s="12"/>
      <c r="H52" s="24" t="s">
        <v>5</v>
      </c>
      <c r="I52" s="19"/>
      <c r="J52" s="22" t="s">
        <v>3</v>
      </c>
      <c r="K52" s="23" t="s">
        <v>13</v>
      </c>
      <c r="L52" s="23" t="s">
        <v>12</v>
      </c>
      <c r="M52" s="23" t="s">
        <v>4</v>
      </c>
      <c r="N52" s="23" t="s">
        <v>14</v>
      </c>
      <c r="O52" s="12"/>
      <c r="P52" s="24" t="s">
        <v>5</v>
      </c>
      <c r="Q52" s="4"/>
      <c r="R52" s="22" t="s">
        <v>3</v>
      </c>
      <c r="S52" s="23" t="s">
        <v>13</v>
      </c>
      <c r="T52" s="23" t="s">
        <v>12</v>
      </c>
      <c r="U52" s="23" t="s">
        <v>4</v>
      </c>
      <c r="V52" s="23" t="s">
        <v>14</v>
      </c>
      <c r="W52" s="12"/>
      <c r="X52" s="24" t="s">
        <v>5</v>
      </c>
    </row>
    <row r="53" spans="1:24" x14ac:dyDescent="0.25">
      <c r="A53" s="19"/>
      <c r="B53" s="17" t="str">
        <f>IF(ISBLANK(B23),"-",B23)</f>
        <v>Fluopyram</v>
      </c>
      <c r="C53" s="29">
        <f>IF(ISBLANK(C23), "-",C23)</f>
        <v>0.02</v>
      </c>
      <c r="D53" s="19">
        <v>3</v>
      </c>
      <c r="E53" s="29">
        <f>IF(ISBLANK(E23),"-",E23)</f>
        <v>1</v>
      </c>
      <c r="F53" s="27">
        <f>IF(C53="-","-",((C53*$H$49*D53)/$C$50))</f>
        <v>1E-3</v>
      </c>
      <c r="G53" s="4"/>
      <c r="H53" s="20" t="str">
        <f>IF(C53="-","-",IF(F53&lt;E53,"Voldoet","Niet akkoord"))</f>
        <v>Voldoet</v>
      </c>
      <c r="I53" s="19"/>
      <c r="J53" s="17" t="str">
        <f>IF(ISBLANK(B23),"-",B23)</f>
        <v>Fluopyram</v>
      </c>
      <c r="K53" s="29">
        <f>IF(ISBLANK(C23), "-",C23)</f>
        <v>0.02</v>
      </c>
      <c r="L53" s="19">
        <v>8</v>
      </c>
      <c r="M53" s="29">
        <f>IF(ISBLANK(E23),"-",E23)</f>
        <v>1</v>
      </c>
      <c r="N53" s="27">
        <f>IF(K53="-","-",((K53*$P$49*L53)/$K$50))</f>
        <v>9.1428571428571427E-4</v>
      </c>
      <c r="O53" s="4"/>
      <c r="P53" s="20" t="str">
        <f>IF(K53="-","-",IF(N53&lt;M53,"Voldoet","Niet akkoord"))</f>
        <v>Voldoet</v>
      </c>
      <c r="Q53" s="4"/>
      <c r="R53" s="17" t="str">
        <f>IF(ISBLANK(B23),"-",B23)</f>
        <v>Fluopyram</v>
      </c>
      <c r="S53" s="29">
        <f>IF(ISBLANK(C23), "-",C23)</f>
        <v>0.02</v>
      </c>
      <c r="T53" s="19">
        <v>0.115</v>
      </c>
      <c r="U53" s="29">
        <f>IF(ISBLANK(E23),"-",E23)</f>
        <v>1</v>
      </c>
      <c r="V53" s="27">
        <f>IF(S53="-","-",((S53*$X$49*T53)/$S$50))</f>
        <v>1.15E-3</v>
      </c>
      <c r="W53" s="4"/>
      <c r="X53" s="20" t="str">
        <f>IF(S53="-","-",IF(V53&lt;U53,"Voldoet","Niet akkoord"))</f>
        <v>Voldoet</v>
      </c>
    </row>
    <row r="54" spans="1:24" x14ac:dyDescent="0.25">
      <c r="A54" s="20"/>
      <c r="B54" s="17" t="str">
        <f t="shared" ref="B54:B56" si="27">IF(ISBLANK(B24),"-",B24)</f>
        <v>Glyfosaat</v>
      </c>
      <c r="C54" s="29">
        <f t="shared" ref="C54:C56" si="28">IF(ISBLANK(C24), "-",C24)</f>
        <v>1</v>
      </c>
      <c r="D54" s="19">
        <v>3</v>
      </c>
      <c r="E54" s="29">
        <f t="shared" ref="E54:E60" si="29">IF(ISBLANK(E24),"-",E24)</f>
        <v>0.5</v>
      </c>
      <c r="F54" s="27">
        <f t="shared" ref="F54:F60" si="30">IF(C54="-","-",((C54*$H$49*D54)/$C$50))</f>
        <v>0.05</v>
      </c>
      <c r="G54" s="4"/>
      <c r="H54" s="20" t="str">
        <f t="shared" ref="H54:H60" si="31">IF(C54="-","-",IF(F54&lt;E54,"Voldoet","Niet akkoord"))</f>
        <v>Voldoet</v>
      </c>
      <c r="I54" s="30"/>
      <c r="J54" s="17" t="str">
        <f t="shared" ref="J54:J56" si="32">IF(ISBLANK(B24),"-",B24)</f>
        <v>Glyfosaat</v>
      </c>
      <c r="K54" s="29">
        <f t="shared" ref="K54:K56" si="33">IF(ISBLANK(C24), "-",C24)</f>
        <v>1</v>
      </c>
      <c r="L54" s="19">
        <v>8</v>
      </c>
      <c r="M54" s="29">
        <f t="shared" ref="M54:M60" si="34">IF(ISBLANK(E24),"-",E24)</f>
        <v>0.5</v>
      </c>
      <c r="N54" s="27">
        <f t="shared" ref="N54:N60" si="35">IF(K54="-","-",((K54*$P$49*L54)/$K$50))</f>
        <v>4.5714285714285714E-2</v>
      </c>
      <c r="O54" s="4"/>
      <c r="P54" s="20" t="str">
        <f t="shared" ref="P54:P60" si="36">IF(K54="-","-",IF(N54&lt;M54,"Voldoet","Niet akkoord"))</f>
        <v>Voldoet</v>
      </c>
      <c r="Q54" s="30"/>
      <c r="R54" s="17" t="str">
        <f t="shared" ref="R54:R56" si="37">IF(ISBLANK(B24),"-",B24)</f>
        <v>Glyfosaat</v>
      </c>
      <c r="S54" s="29">
        <f t="shared" ref="S54:S56" si="38">IF(ISBLANK(C24), "-",C24)</f>
        <v>1</v>
      </c>
      <c r="T54" s="19">
        <v>0.115</v>
      </c>
      <c r="U54" s="29">
        <f t="shared" ref="U54:U60" si="39">IF(ISBLANK(E24),"-",E24)</f>
        <v>0.5</v>
      </c>
      <c r="V54" s="27">
        <f t="shared" ref="V54:V60" si="40">IF(S54="-","-",((S54*$X$49*T54)/$S$50))</f>
        <v>5.7500000000000002E-2</v>
      </c>
      <c r="W54" s="4"/>
      <c r="X54" s="20" t="str">
        <f t="shared" ref="X54:X60" si="41">IF(S54="-","-",IF(V54&lt;U54,"Voldoet","Niet akkoord"))</f>
        <v>Voldoet</v>
      </c>
    </row>
    <row r="55" spans="1:24" s="1" customFormat="1" x14ac:dyDescent="0.25">
      <c r="A55" s="20"/>
      <c r="B55" s="17" t="str">
        <f t="shared" si="27"/>
        <v>Pirimiphos-methyl</v>
      </c>
      <c r="C55" s="29">
        <f t="shared" si="28"/>
        <v>0.5</v>
      </c>
      <c r="D55" s="19">
        <v>3</v>
      </c>
      <c r="E55" s="29">
        <f t="shared" si="29"/>
        <v>0.15</v>
      </c>
      <c r="F55" s="27">
        <f t="shared" si="30"/>
        <v>2.5000000000000001E-2</v>
      </c>
      <c r="G55" s="4"/>
      <c r="H55" s="20" t="str">
        <f t="shared" si="31"/>
        <v>Voldoet</v>
      </c>
      <c r="I55" s="30"/>
      <c r="J55" s="17" t="str">
        <f t="shared" si="32"/>
        <v>Pirimiphos-methyl</v>
      </c>
      <c r="K55" s="29">
        <f t="shared" si="33"/>
        <v>0.5</v>
      </c>
      <c r="L55" s="19">
        <v>8</v>
      </c>
      <c r="M55" s="29">
        <f t="shared" si="34"/>
        <v>0.15</v>
      </c>
      <c r="N55" s="27">
        <f t="shared" si="35"/>
        <v>2.2857142857142857E-2</v>
      </c>
      <c r="O55" s="4"/>
      <c r="P55" s="20" t="str">
        <f t="shared" si="36"/>
        <v>Voldoet</v>
      </c>
      <c r="Q55" s="30"/>
      <c r="R55" s="17" t="str">
        <f t="shared" si="37"/>
        <v>Pirimiphos-methyl</v>
      </c>
      <c r="S55" s="29">
        <f t="shared" si="38"/>
        <v>0.5</v>
      </c>
      <c r="T55" s="19">
        <v>0.115</v>
      </c>
      <c r="U55" s="29">
        <f t="shared" si="39"/>
        <v>0.15</v>
      </c>
      <c r="V55" s="27">
        <f t="shared" si="40"/>
        <v>2.8750000000000001E-2</v>
      </c>
      <c r="W55" s="4"/>
      <c r="X55" s="20" t="str">
        <f t="shared" si="41"/>
        <v>Voldoet</v>
      </c>
    </row>
    <row r="56" spans="1:24" x14ac:dyDescent="0.25">
      <c r="A56" s="20"/>
      <c r="B56" s="17" t="str">
        <f t="shared" si="27"/>
        <v>Tebucozanole</v>
      </c>
      <c r="C56" s="29">
        <f t="shared" si="28"/>
        <v>0.02</v>
      </c>
      <c r="D56" s="19">
        <v>3</v>
      </c>
      <c r="E56" s="29">
        <f t="shared" si="29"/>
        <v>0.03</v>
      </c>
      <c r="F56" s="27">
        <f t="shared" si="30"/>
        <v>1E-3</v>
      </c>
      <c r="G56" s="4"/>
      <c r="H56" s="20" t="str">
        <f t="shared" si="31"/>
        <v>Voldoet</v>
      </c>
      <c r="I56" s="30"/>
      <c r="J56" s="17" t="str">
        <f t="shared" si="32"/>
        <v>Tebucozanole</v>
      </c>
      <c r="K56" s="29">
        <f t="shared" si="33"/>
        <v>0.02</v>
      </c>
      <c r="L56" s="19">
        <v>8</v>
      </c>
      <c r="M56" s="29">
        <f t="shared" si="34"/>
        <v>0.03</v>
      </c>
      <c r="N56" s="27">
        <f t="shared" si="35"/>
        <v>9.1428571428571427E-4</v>
      </c>
      <c r="O56" s="4"/>
      <c r="P56" s="20" t="str">
        <f t="shared" si="36"/>
        <v>Voldoet</v>
      </c>
      <c r="Q56" s="30"/>
      <c r="R56" s="17" t="str">
        <f t="shared" si="37"/>
        <v>Tebucozanole</v>
      </c>
      <c r="S56" s="29">
        <f t="shared" si="38"/>
        <v>0.02</v>
      </c>
      <c r="T56" s="19">
        <v>0.115</v>
      </c>
      <c r="U56" s="29">
        <f t="shared" si="39"/>
        <v>0.03</v>
      </c>
      <c r="V56" s="27">
        <f t="shared" si="40"/>
        <v>1.15E-3</v>
      </c>
      <c r="W56" s="4"/>
      <c r="X56" s="20" t="str">
        <f t="shared" si="41"/>
        <v>Voldoet</v>
      </c>
    </row>
    <row r="57" spans="1:24" x14ac:dyDescent="0.25">
      <c r="A57" s="20"/>
      <c r="B57" s="17" t="str">
        <f>IF(ISBLANK(B27),"-",B27)</f>
        <v>-</v>
      </c>
      <c r="C57" s="29" t="str">
        <f>IF(ISBLANK(C27), "-",C27)</f>
        <v>-</v>
      </c>
      <c r="D57" s="19">
        <v>3</v>
      </c>
      <c r="E57" s="29" t="str">
        <f t="shared" si="29"/>
        <v>-</v>
      </c>
      <c r="F57" s="27" t="str">
        <f t="shared" si="30"/>
        <v>-</v>
      </c>
      <c r="G57" s="4"/>
      <c r="H57" s="20" t="str">
        <f t="shared" si="31"/>
        <v>-</v>
      </c>
      <c r="I57" s="30"/>
      <c r="J57" s="17" t="str">
        <f>IF(ISBLANK(B27),"-",B27)</f>
        <v>-</v>
      </c>
      <c r="K57" s="29" t="str">
        <f>IF(ISBLANK(C27), "-",C27)</f>
        <v>-</v>
      </c>
      <c r="L57" s="19">
        <v>8</v>
      </c>
      <c r="M57" s="29" t="str">
        <f t="shared" si="34"/>
        <v>-</v>
      </c>
      <c r="N57" s="27" t="str">
        <f t="shared" si="35"/>
        <v>-</v>
      </c>
      <c r="O57" s="4"/>
      <c r="P57" s="20" t="str">
        <f t="shared" si="36"/>
        <v>-</v>
      </c>
      <c r="Q57" s="30"/>
      <c r="R57" s="17" t="str">
        <f>IF(ISBLANK(B27),"-",B27)</f>
        <v>-</v>
      </c>
      <c r="S57" s="29" t="str">
        <f>IF(ISBLANK(C27), "-",C27)</f>
        <v>-</v>
      </c>
      <c r="T57" s="19">
        <v>0.115</v>
      </c>
      <c r="U57" s="29" t="str">
        <f t="shared" si="39"/>
        <v>-</v>
      </c>
      <c r="V57" s="27" t="str">
        <f t="shared" si="40"/>
        <v>-</v>
      </c>
      <c r="W57" s="4"/>
      <c r="X57" s="20" t="str">
        <f t="shared" si="41"/>
        <v>-</v>
      </c>
    </row>
    <row r="58" spans="1:24" x14ac:dyDescent="0.25">
      <c r="A58" s="20"/>
      <c r="B58" s="17" t="str">
        <f>IF(ISBLANK(B28),"-",B28)</f>
        <v>-</v>
      </c>
      <c r="C58" s="29" t="str">
        <f>IF(ISBLANK(C28), "-",C28)</f>
        <v>-</v>
      </c>
      <c r="D58" s="19">
        <v>3</v>
      </c>
      <c r="E58" s="29" t="str">
        <f t="shared" si="29"/>
        <v>-</v>
      </c>
      <c r="F58" s="27" t="str">
        <f t="shared" si="30"/>
        <v>-</v>
      </c>
      <c r="G58" s="4"/>
      <c r="H58" s="20" t="str">
        <f t="shared" si="31"/>
        <v>-</v>
      </c>
      <c r="I58" s="30"/>
      <c r="J58" s="17" t="str">
        <f>IF(ISBLANK(B28),"-",B28)</f>
        <v>-</v>
      </c>
      <c r="K58" s="29" t="str">
        <f>IF(ISBLANK(C28), "-",C28)</f>
        <v>-</v>
      </c>
      <c r="L58" s="19">
        <v>8</v>
      </c>
      <c r="M58" s="29" t="str">
        <f t="shared" si="34"/>
        <v>-</v>
      </c>
      <c r="N58" s="27" t="str">
        <f t="shared" si="35"/>
        <v>-</v>
      </c>
      <c r="O58" s="4"/>
      <c r="P58" s="20" t="str">
        <f t="shared" si="36"/>
        <v>-</v>
      </c>
      <c r="Q58" s="30"/>
      <c r="R58" s="17" t="str">
        <f>IF(ISBLANK(B28),"-",B28)</f>
        <v>-</v>
      </c>
      <c r="S58" s="29" t="str">
        <f>IF(ISBLANK(C28), "-",C28)</f>
        <v>-</v>
      </c>
      <c r="T58" s="19">
        <v>0.115</v>
      </c>
      <c r="U58" s="29" t="str">
        <f t="shared" si="39"/>
        <v>-</v>
      </c>
      <c r="V58" s="27" t="str">
        <f t="shared" si="40"/>
        <v>-</v>
      </c>
      <c r="W58" s="4"/>
      <c r="X58" s="20" t="str">
        <f t="shared" si="41"/>
        <v>-</v>
      </c>
    </row>
    <row r="59" spans="1:24" x14ac:dyDescent="0.25">
      <c r="A59" s="20"/>
      <c r="B59" s="17" t="str">
        <f>IF(ISBLANK(B29),"-",B29)</f>
        <v>-</v>
      </c>
      <c r="C59" s="29" t="str">
        <f>IF(ISBLANK(C29), "-",C29)</f>
        <v>-</v>
      </c>
      <c r="D59" s="19">
        <v>3</v>
      </c>
      <c r="E59" s="29" t="str">
        <f t="shared" si="29"/>
        <v>-</v>
      </c>
      <c r="F59" s="27" t="str">
        <f t="shared" si="30"/>
        <v>-</v>
      </c>
      <c r="G59" s="4"/>
      <c r="H59" s="20" t="str">
        <f t="shared" si="31"/>
        <v>-</v>
      </c>
      <c r="I59" s="30"/>
      <c r="J59" s="17" t="str">
        <f>IF(ISBLANK(B29),"-",B29)</f>
        <v>-</v>
      </c>
      <c r="K59" s="29" t="str">
        <f>IF(ISBLANK(C29), "-",C29)</f>
        <v>-</v>
      </c>
      <c r="L59" s="19">
        <v>8</v>
      </c>
      <c r="M59" s="29" t="str">
        <f t="shared" si="34"/>
        <v>-</v>
      </c>
      <c r="N59" s="27" t="str">
        <f t="shared" si="35"/>
        <v>-</v>
      </c>
      <c r="O59" s="4"/>
      <c r="P59" s="20" t="str">
        <f t="shared" si="36"/>
        <v>-</v>
      </c>
      <c r="Q59" s="30"/>
      <c r="R59" s="17" t="str">
        <f>IF(ISBLANK(B29),"-",B29)</f>
        <v>-</v>
      </c>
      <c r="S59" s="29" t="str">
        <f>IF(ISBLANK(C29), "-",C29)</f>
        <v>-</v>
      </c>
      <c r="T59" s="19">
        <v>0.115</v>
      </c>
      <c r="U59" s="29" t="str">
        <f t="shared" si="39"/>
        <v>-</v>
      </c>
      <c r="V59" s="27" t="str">
        <f t="shared" si="40"/>
        <v>-</v>
      </c>
      <c r="W59" s="4"/>
      <c r="X59" s="20" t="str">
        <f t="shared" si="41"/>
        <v>-</v>
      </c>
    </row>
    <row r="60" spans="1:24" s="1" customFormat="1" x14ac:dyDescent="0.25">
      <c r="A60" s="19"/>
      <c r="B60" s="17" t="str">
        <f>IF(ISBLANK(B30),"-",B30)</f>
        <v>-</v>
      </c>
      <c r="C60" s="29" t="str">
        <f>IF(ISBLANK(C30), "-",C30)</f>
        <v>-</v>
      </c>
      <c r="D60" s="19">
        <v>3</v>
      </c>
      <c r="E60" s="29" t="str">
        <f t="shared" si="29"/>
        <v>-</v>
      </c>
      <c r="F60" s="27" t="str">
        <f t="shared" si="30"/>
        <v>-</v>
      </c>
      <c r="G60" s="4"/>
      <c r="H60" s="20" t="str">
        <f t="shared" si="31"/>
        <v>-</v>
      </c>
      <c r="I60" s="19"/>
      <c r="J60" s="17" t="str">
        <f>IF(ISBLANK(B30),"-",B30)</f>
        <v>-</v>
      </c>
      <c r="K60" s="29" t="str">
        <f>IF(ISBLANK(C30), "-",C30)</f>
        <v>-</v>
      </c>
      <c r="L60" s="19">
        <v>8</v>
      </c>
      <c r="M60" s="29" t="str">
        <f t="shared" si="34"/>
        <v>-</v>
      </c>
      <c r="N60" s="27" t="str">
        <f t="shared" si="35"/>
        <v>-</v>
      </c>
      <c r="O60" s="4"/>
      <c r="P60" s="20" t="str">
        <f t="shared" si="36"/>
        <v>-</v>
      </c>
      <c r="Q60" s="19"/>
      <c r="R60" s="17" t="str">
        <f>IF(ISBLANK(B30),"-",B30)</f>
        <v>-</v>
      </c>
      <c r="S60" s="29" t="str">
        <f>IF(ISBLANK(C30), "-",C30)</f>
        <v>-</v>
      </c>
      <c r="T60" s="19">
        <v>0.115</v>
      </c>
      <c r="U60" s="29" t="str">
        <f t="shared" si="39"/>
        <v>-</v>
      </c>
      <c r="V60" s="27" t="str">
        <f t="shared" si="40"/>
        <v>-</v>
      </c>
      <c r="W60" s="4"/>
      <c r="X60" s="20" t="str">
        <f t="shared" si="41"/>
        <v>-</v>
      </c>
    </row>
    <row r="61" spans="1:24" x14ac:dyDescent="0.25">
      <c r="A61" s="4"/>
      <c r="B61" s="4"/>
      <c r="C61" s="4"/>
      <c r="D61" s="4"/>
      <c r="E61" s="4"/>
      <c r="F61" s="4"/>
      <c r="G61" s="4"/>
      <c r="H61" s="4"/>
      <c r="I61" s="4"/>
      <c r="J61" s="4"/>
      <c r="K61" s="4"/>
      <c r="L61" s="4"/>
      <c r="M61" s="4"/>
      <c r="N61" s="4"/>
      <c r="O61" s="4"/>
      <c r="P61" s="4"/>
      <c r="Q61" s="4"/>
      <c r="R61" s="4"/>
      <c r="S61" s="4"/>
      <c r="T61" s="4"/>
      <c r="U61" s="4"/>
      <c r="V61" s="4"/>
      <c r="W61" s="4"/>
      <c r="X61" s="4"/>
    </row>
    <row r="62" spans="1:24" ht="15.75" thickBot="1" x14ac:dyDescent="0.3">
      <c r="A62" s="4"/>
      <c r="B62" s="4"/>
      <c r="C62" s="4"/>
      <c r="D62" s="4"/>
      <c r="E62" s="4"/>
      <c r="F62" s="12"/>
      <c r="G62" s="12"/>
      <c r="H62" s="4"/>
      <c r="I62" s="4"/>
      <c r="J62" s="4"/>
      <c r="K62" s="4"/>
      <c r="L62" s="4"/>
      <c r="M62" s="4"/>
      <c r="N62" s="12"/>
      <c r="O62" s="12"/>
      <c r="P62" s="4"/>
      <c r="Q62" s="4"/>
      <c r="R62" s="4"/>
      <c r="S62" s="4"/>
      <c r="T62" s="4"/>
      <c r="U62" s="4"/>
      <c r="V62" s="12"/>
      <c r="W62" s="12"/>
      <c r="X62" s="4"/>
    </row>
    <row r="63" spans="1:24" x14ac:dyDescent="0.25">
      <c r="A63" s="4">
        <v>10</v>
      </c>
      <c r="B63" s="13" t="s">
        <v>0</v>
      </c>
      <c r="C63" s="16" t="str">
        <f>C18</f>
        <v>Mais DDGS</v>
      </c>
      <c r="D63" s="14"/>
      <c r="E63" s="14"/>
      <c r="F63" s="13" t="s">
        <v>33</v>
      </c>
      <c r="G63" s="4"/>
      <c r="H63" s="15"/>
      <c r="I63" s="4">
        <v>11</v>
      </c>
      <c r="J63" s="13" t="s">
        <v>0</v>
      </c>
      <c r="K63" s="16" t="str">
        <f>C18</f>
        <v>Mais DDGS</v>
      </c>
      <c r="L63" s="14"/>
      <c r="M63" s="14"/>
      <c r="N63" s="13" t="s">
        <v>33</v>
      </c>
      <c r="O63" s="4"/>
      <c r="P63" s="15"/>
      <c r="Q63" s="4">
        <v>12</v>
      </c>
      <c r="R63" s="13" t="s">
        <v>0</v>
      </c>
      <c r="S63" s="16" t="str">
        <f>C18</f>
        <v>Mais DDGS</v>
      </c>
      <c r="T63" s="14"/>
      <c r="U63" s="14"/>
      <c r="V63" s="13" t="s">
        <v>33</v>
      </c>
      <c r="W63" s="4"/>
      <c r="X63" s="15"/>
    </row>
    <row r="64" spans="1:24" ht="15.75" thickBot="1" x14ac:dyDescent="0.3">
      <c r="A64" s="4"/>
      <c r="B64" s="17" t="s">
        <v>1</v>
      </c>
      <c r="C64" s="18" t="s">
        <v>25</v>
      </c>
      <c r="D64" s="19"/>
      <c r="E64" s="20"/>
      <c r="F64" s="12" t="s">
        <v>30</v>
      </c>
      <c r="G64" s="12"/>
      <c r="H64" s="21">
        <v>1</v>
      </c>
      <c r="I64" s="4"/>
      <c r="J64" s="17" t="s">
        <v>1</v>
      </c>
      <c r="K64" s="18" t="s">
        <v>24</v>
      </c>
      <c r="L64" s="19"/>
      <c r="M64" s="20"/>
      <c r="N64" s="12" t="s">
        <v>30</v>
      </c>
      <c r="O64" s="12"/>
      <c r="P64" s="21">
        <v>1</v>
      </c>
      <c r="Q64" s="4"/>
      <c r="R64" s="17" t="s">
        <v>1</v>
      </c>
      <c r="S64" s="18" t="s">
        <v>7</v>
      </c>
      <c r="T64" s="19"/>
      <c r="U64" s="20"/>
      <c r="V64" s="12" t="s">
        <v>30</v>
      </c>
      <c r="W64" s="12"/>
      <c r="X64" s="21">
        <v>1</v>
      </c>
    </row>
    <row r="65" spans="1:24" x14ac:dyDescent="0.25">
      <c r="A65" s="4"/>
      <c r="B65" s="17" t="s">
        <v>11</v>
      </c>
      <c r="C65" s="19">
        <v>3</v>
      </c>
      <c r="D65" s="19" t="s">
        <v>2</v>
      </c>
      <c r="E65" s="19"/>
      <c r="F65" s="4"/>
      <c r="G65" s="4"/>
      <c r="H65" s="15"/>
      <c r="I65" s="4"/>
      <c r="J65" s="17" t="s">
        <v>11</v>
      </c>
      <c r="K65" s="19">
        <v>7</v>
      </c>
      <c r="L65" s="19" t="s">
        <v>2</v>
      </c>
      <c r="M65" s="19"/>
      <c r="N65" s="4"/>
      <c r="O65" s="4"/>
      <c r="P65" s="15"/>
      <c r="Q65" s="4"/>
      <c r="R65" s="17" t="s">
        <v>11</v>
      </c>
      <c r="S65" s="19">
        <v>400</v>
      </c>
      <c r="T65" s="19" t="s">
        <v>2</v>
      </c>
      <c r="U65" s="19"/>
      <c r="V65" s="4"/>
      <c r="W65" s="4"/>
      <c r="X65" s="15"/>
    </row>
    <row r="66" spans="1:24" x14ac:dyDescent="0.25">
      <c r="A66" s="4"/>
      <c r="B66" s="17"/>
      <c r="C66" s="19"/>
      <c r="D66" s="19"/>
      <c r="E66" s="19"/>
      <c r="F66" s="19"/>
      <c r="G66" s="19"/>
      <c r="H66" s="20"/>
      <c r="I66" s="4"/>
      <c r="J66" s="17"/>
      <c r="K66" s="19"/>
      <c r="L66" s="19"/>
      <c r="M66" s="19"/>
      <c r="N66" s="19"/>
      <c r="O66" s="19"/>
      <c r="P66" s="20"/>
      <c r="Q66" s="4"/>
      <c r="R66" s="17"/>
      <c r="S66" s="19"/>
      <c r="T66" s="19"/>
      <c r="U66" s="19"/>
      <c r="V66" s="19"/>
      <c r="W66" s="19"/>
      <c r="X66" s="20"/>
    </row>
    <row r="67" spans="1:24" ht="45.75" thickBot="1" x14ac:dyDescent="0.3">
      <c r="A67" s="4"/>
      <c r="B67" s="22" t="s">
        <v>3</v>
      </c>
      <c r="C67" s="23" t="s">
        <v>13</v>
      </c>
      <c r="D67" s="23" t="s">
        <v>12</v>
      </c>
      <c r="E67" s="23" t="s">
        <v>4</v>
      </c>
      <c r="F67" s="23" t="s">
        <v>14</v>
      </c>
      <c r="G67" s="12"/>
      <c r="H67" s="24" t="s">
        <v>5</v>
      </c>
      <c r="I67" s="4"/>
      <c r="J67" s="22" t="s">
        <v>3</v>
      </c>
      <c r="K67" s="23" t="s">
        <v>13</v>
      </c>
      <c r="L67" s="23" t="s">
        <v>12</v>
      </c>
      <c r="M67" s="23" t="s">
        <v>4</v>
      </c>
      <c r="N67" s="23" t="s">
        <v>14</v>
      </c>
      <c r="O67" s="12"/>
      <c r="P67" s="24" t="s">
        <v>5</v>
      </c>
      <c r="Q67" s="4"/>
      <c r="R67" s="22" t="s">
        <v>3</v>
      </c>
      <c r="S67" s="23" t="s">
        <v>13</v>
      </c>
      <c r="T67" s="23" t="s">
        <v>12</v>
      </c>
      <c r="U67" s="23" t="s">
        <v>4</v>
      </c>
      <c r="V67" s="23" t="s">
        <v>14</v>
      </c>
      <c r="W67" s="12"/>
      <c r="X67" s="24" t="s">
        <v>5</v>
      </c>
    </row>
    <row r="68" spans="1:24" x14ac:dyDescent="0.25">
      <c r="A68" s="4"/>
      <c r="B68" s="17" t="str">
        <f>IF(ISBLANK(B23),"-",B23)</f>
        <v>Fluopyram</v>
      </c>
      <c r="C68" s="29">
        <f>IF(ISBLANK(C23), "-",C23)</f>
        <v>0.02</v>
      </c>
      <c r="D68" s="19">
        <v>0.3</v>
      </c>
      <c r="E68" s="29">
        <f>IF(ISBLANK(E23),"-",E23)</f>
        <v>1</v>
      </c>
      <c r="F68" s="27">
        <f>IF(C68="-","-",((C68*$H$64*D68)/$C$65))</f>
        <v>2E-3</v>
      </c>
      <c r="G68" s="4"/>
      <c r="H68" s="20" t="str">
        <f>IF(C68="-","-",IF(F68&lt;E68,"Voldoet","Niet akkoord"))</f>
        <v>Voldoet</v>
      </c>
      <c r="I68" s="4"/>
      <c r="J68" s="17" t="str">
        <f>IF(ISBLANK(B23),"-",B23)</f>
        <v>Fluopyram</v>
      </c>
      <c r="K68" s="29">
        <f>IF(ISBLANK(C23), "-",C23)</f>
        <v>0.02</v>
      </c>
      <c r="L68" s="29">
        <v>0.3</v>
      </c>
      <c r="M68" s="29">
        <f>IF(ISBLANK(E23),"-",E23)</f>
        <v>1</v>
      </c>
      <c r="N68" s="35">
        <f>IF(K68="-","-",((K68*$P$64*L68)/$K$65))</f>
        <v>8.5714285714285721E-4</v>
      </c>
      <c r="O68" s="29"/>
      <c r="P68" s="20" t="str">
        <f>IF(K68="-","-",IF(N68&lt;M68,"Voldoet","Niet akkoord"))</f>
        <v>Voldoet</v>
      </c>
      <c r="Q68" s="4"/>
      <c r="R68" s="17" t="str">
        <f>IF(ISBLANK(B23),"-",B23)</f>
        <v>Fluopyram</v>
      </c>
      <c r="S68" s="29">
        <f>IF(ISBLANK(C23), "-",C23)</f>
        <v>0.02</v>
      </c>
      <c r="T68" s="19">
        <v>3</v>
      </c>
      <c r="U68" s="29">
        <f>IF(ISBLANK(E23),"-",E23)</f>
        <v>1</v>
      </c>
      <c r="V68" s="27">
        <f>IF(S68="-","-",((S68*$X$64*T68)/$S$65))</f>
        <v>1.4999999999999999E-4</v>
      </c>
      <c r="W68" s="4"/>
      <c r="X68" s="20" t="str">
        <f>IF(S68="-","-",IF(V68&lt;U68,"Voldoet","Niet akkoord"))</f>
        <v>Voldoet</v>
      </c>
    </row>
    <row r="69" spans="1:24" x14ac:dyDescent="0.25">
      <c r="A69" s="20"/>
      <c r="B69" s="17" t="str">
        <f t="shared" ref="B69:B71" si="42">IF(ISBLANK(B24),"-",B24)</f>
        <v>Glyfosaat</v>
      </c>
      <c r="C69" s="29">
        <f t="shared" ref="C69:C71" si="43">IF(ISBLANK(C24), "-",C24)</f>
        <v>1</v>
      </c>
      <c r="D69" s="19">
        <v>0.3</v>
      </c>
      <c r="E69" s="29">
        <f t="shared" ref="E69:E75" si="44">IF(ISBLANK(E24),"-",E24)</f>
        <v>0.5</v>
      </c>
      <c r="F69" s="27">
        <f t="shared" ref="F69:F75" si="45">IF(C69="-","-",((C69*$H$64*D69)/$C$65))</f>
        <v>9.9999999999999992E-2</v>
      </c>
      <c r="G69" s="4"/>
      <c r="H69" s="20" t="str">
        <f t="shared" ref="H69:H75" si="46">IF(C69="-","-",IF(F69&lt;E69,"Voldoet","Niet akkoord"))</f>
        <v>Voldoet</v>
      </c>
      <c r="I69" s="30"/>
      <c r="J69" s="17" t="str">
        <f t="shared" ref="J69:J71" si="47">IF(ISBLANK(B24),"-",B24)</f>
        <v>Glyfosaat</v>
      </c>
      <c r="K69" s="29">
        <f t="shared" ref="K69:K71" si="48">IF(ISBLANK(C24), "-",C24)</f>
        <v>1</v>
      </c>
      <c r="L69" s="29">
        <v>0.3</v>
      </c>
      <c r="M69" s="29">
        <f t="shared" ref="M69:M75" si="49">IF(ISBLANK(E24),"-",E24)</f>
        <v>0.5</v>
      </c>
      <c r="N69" s="35">
        <f t="shared" ref="N69:N75" si="50">IF(K69="-","-",((K69*$P$64*L69)/$K$65))</f>
        <v>4.2857142857142858E-2</v>
      </c>
      <c r="O69" s="29"/>
      <c r="P69" s="20" t="str">
        <f t="shared" ref="P69:P75" si="51">IF(K69="-","-",IF(N69&lt;M69,"Voldoet","Niet akkoord"))</f>
        <v>Voldoet</v>
      </c>
      <c r="Q69" s="30"/>
      <c r="R69" s="17" t="str">
        <f t="shared" ref="R69:R71" si="52">IF(ISBLANK(B24),"-",B24)</f>
        <v>Glyfosaat</v>
      </c>
      <c r="S69" s="29">
        <f t="shared" ref="S69:S71" si="53">IF(ISBLANK(C24), "-",C24)</f>
        <v>1</v>
      </c>
      <c r="T69" s="19">
        <v>3</v>
      </c>
      <c r="U69" s="29">
        <f t="shared" ref="U69:U75" si="54">IF(ISBLANK(E24),"-",E24)</f>
        <v>0.5</v>
      </c>
      <c r="V69" s="27">
        <f t="shared" ref="V69:V75" si="55">IF(S69="-","-",((S69*$X$64*T69)/$S$65))</f>
        <v>7.4999999999999997E-3</v>
      </c>
      <c r="W69" s="4"/>
      <c r="X69" s="20" t="str">
        <f t="shared" ref="X69:X75" si="56">IF(S69="-","-",IF(V69&lt;U69,"Voldoet","Niet akkoord"))</f>
        <v>Voldoet</v>
      </c>
    </row>
    <row r="70" spans="1:24" x14ac:dyDescent="0.25">
      <c r="A70" s="20"/>
      <c r="B70" s="17" t="str">
        <f t="shared" si="42"/>
        <v>Pirimiphos-methyl</v>
      </c>
      <c r="C70" s="29">
        <f t="shared" si="43"/>
        <v>0.5</v>
      </c>
      <c r="D70" s="19">
        <v>0.3</v>
      </c>
      <c r="E70" s="29">
        <f t="shared" si="44"/>
        <v>0.15</v>
      </c>
      <c r="F70" s="27">
        <f t="shared" si="45"/>
        <v>4.9999999999999996E-2</v>
      </c>
      <c r="G70" s="4"/>
      <c r="H70" s="20" t="str">
        <f t="shared" si="46"/>
        <v>Voldoet</v>
      </c>
      <c r="I70" s="30"/>
      <c r="J70" s="17" t="str">
        <f t="shared" si="47"/>
        <v>Pirimiphos-methyl</v>
      </c>
      <c r="K70" s="29">
        <f t="shared" si="48"/>
        <v>0.5</v>
      </c>
      <c r="L70" s="29">
        <v>0.3</v>
      </c>
      <c r="M70" s="29">
        <f t="shared" si="49"/>
        <v>0.15</v>
      </c>
      <c r="N70" s="35">
        <f>IF(K70="-","-",((K70*$P$64*L70)/$K$65))</f>
        <v>2.1428571428571429E-2</v>
      </c>
      <c r="O70" s="29"/>
      <c r="P70" s="20" t="str">
        <f t="shared" si="51"/>
        <v>Voldoet</v>
      </c>
      <c r="Q70" s="30"/>
      <c r="R70" s="17" t="str">
        <f t="shared" si="52"/>
        <v>Pirimiphos-methyl</v>
      </c>
      <c r="S70" s="29">
        <f t="shared" si="53"/>
        <v>0.5</v>
      </c>
      <c r="T70" s="19">
        <v>3</v>
      </c>
      <c r="U70" s="29">
        <f t="shared" si="54"/>
        <v>0.15</v>
      </c>
      <c r="V70" s="27">
        <f t="shared" si="55"/>
        <v>3.7499999999999999E-3</v>
      </c>
      <c r="W70" s="4"/>
      <c r="X70" s="20" t="str">
        <f t="shared" si="56"/>
        <v>Voldoet</v>
      </c>
    </row>
    <row r="71" spans="1:24" x14ac:dyDescent="0.25">
      <c r="A71" s="20"/>
      <c r="B71" s="17" t="str">
        <f t="shared" si="42"/>
        <v>Tebucozanole</v>
      </c>
      <c r="C71" s="29">
        <f t="shared" si="43"/>
        <v>0.02</v>
      </c>
      <c r="D71" s="19">
        <v>0.3</v>
      </c>
      <c r="E71" s="29">
        <f t="shared" si="44"/>
        <v>0.03</v>
      </c>
      <c r="F71" s="27">
        <f>IF(C71="-","-",((C71*$H$64*D71)/$C$65))</f>
        <v>2E-3</v>
      </c>
      <c r="G71" s="4"/>
      <c r="H71" s="20" t="str">
        <f t="shared" si="46"/>
        <v>Voldoet</v>
      </c>
      <c r="I71" s="30"/>
      <c r="J71" s="17" t="str">
        <f t="shared" si="47"/>
        <v>Tebucozanole</v>
      </c>
      <c r="K71" s="29">
        <f t="shared" si="48"/>
        <v>0.02</v>
      </c>
      <c r="L71" s="29">
        <v>0.3</v>
      </c>
      <c r="M71" s="29">
        <f t="shared" si="49"/>
        <v>0.03</v>
      </c>
      <c r="N71" s="35">
        <f t="shared" si="50"/>
        <v>8.5714285714285721E-4</v>
      </c>
      <c r="O71" s="29"/>
      <c r="P71" s="20" t="str">
        <f t="shared" si="51"/>
        <v>Voldoet</v>
      </c>
      <c r="Q71" s="30"/>
      <c r="R71" s="17" t="str">
        <f t="shared" si="52"/>
        <v>Tebucozanole</v>
      </c>
      <c r="S71" s="29">
        <f t="shared" si="53"/>
        <v>0.02</v>
      </c>
      <c r="T71" s="19">
        <v>3</v>
      </c>
      <c r="U71" s="29">
        <f t="shared" si="54"/>
        <v>0.03</v>
      </c>
      <c r="V71" s="27">
        <f>IF(S71="-","-",((S71*$X$64*T71)/$S$65))</f>
        <v>1.4999999999999999E-4</v>
      </c>
      <c r="W71" s="4"/>
      <c r="X71" s="20" t="str">
        <f t="shared" si="56"/>
        <v>Voldoet</v>
      </c>
    </row>
    <row r="72" spans="1:24" x14ac:dyDescent="0.25">
      <c r="A72" s="20"/>
      <c r="B72" s="17" t="str">
        <f>IF(ISBLANK(B27),"-",B27)</f>
        <v>-</v>
      </c>
      <c r="C72" s="29" t="str">
        <f>IF(ISBLANK(C27), "-",C27)</f>
        <v>-</v>
      </c>
      <c r="D72" s="19">
        <v>0.3</v>
      </c>
      <c r="E72" s="29" t="str">
        <f t="shared" si="44"/>
        <v>-</v>
      </c>
      <c r="F72" s="27" t="str">
        <f t="shared" si="45"/>
        <v>-</v>
      </c>
      <c r="G72" s="4"/>
      <c r="H72" s="20" t="str">
        <f t="shared" si="46"/>
        <v>-</v>
      </c>
      <c r="I72" s="30"/>
      <c r="J72" s="17" t="str">
        <f>IF(ISBLANK(B27),"-",B27)</f>
        <v>-</v>
      </c>
      <c r="K72" s="29" t="str">
        <f>IF(ISBLANK(C27), "-",C27)</f>
        <v>-</v>
      </c>
      <c r="L72" s="29">
        <v>0.3</v>
      </c>
      <c r="M72" s="29" t="str">
        <f t="shared" si="49"/>
        <v>-</v>
      </c>
      <c r="N72" s="35" t="str">
        <f t="shared" si="50"/>
        <v>-</v>
      </c>
      <c r="O72" s="29"/>
      <c r="P72" s="20" t="str">
        <f t="shared" si="51"/>
        <v>-</v>
      </c>
      <c r="Q72" s="30"/>
      <c r="R72" s="17" t="str">
        <f>IF(ISBLANK(B27),"-",B27)</f>
        <v>-</v>
      </c>
      <c r="S72" s="29" t="str">
        <f>IF(ISBLANK(C27), "-",C27)</f>
        <v>-</v>
      </c>
      <c r="T72" s="19">
        <v>3</v>
      </c>
      <c r="U72" s="29" t="str">
        <f t="shared" si="54"/>
        <v>-</v>
      </c>
      <c r="V72" s="27" t="str">
        <f t="shared" si="55"/>
        <v>-</v>
      </c>
      <c r="W72" s="4"/>
      <c r="X72" s="20" t="str">
        <f t="shared" si="56"/>
        <v>-</v>
      </c>
    </row>
    <row r="73" spans="1:24" x14ac:dyDescent="0.25">
      <c r="A73" s="20"/>
      <c r="B73" s="17" t="str">
        <f>IF(ISBLANK(B28),"-",B28)</f>
        <v>-</v>
      </c>
      <c r="C73" s="29" t="str">
        <f>IF(ISBLANK(C28), "-",C28)</f>
        <v>-</v>
      </c>
      <c r="D73" s="19">
        <v>0.3</v>
      </c>
      <c r="E73" s="29" t="str">
        <f t="shared" si="44"/>
        <v>-</v>
      </c>
      <c r="F73" s="27" t="str">
        <f t="shared" si="45"/>
        <v>-</v>
      </c>
      <c r="G73" s="4"/>
      <c r="H73" s="20" t="str">
        <f t="shared" si="46"/>
        <v>-</v>
      </c>
      <c r="I73" s="30"/>
      <c r="J73" s="17" t="str">
        <f>IF(ISBLANK(B28),"-",B28)</f>
        <v>-</v>
      </c>
      <c r="K73" s="29" t="str">
        <f>IF(ISBLANK(C28), "-",C28)</f>
        <v>-</v>
      </c>
      <c r="L73" s="29">
        <v>0.3</v>
      </c>
      <c r="M73" s="29" t="str">
        <f t="shared" si="49"/>
        <v>-</v>
      </c>
      <c r="N73" s="35" t="str">
        <f t="shared" si="50"/>
        <v>-</v>
      </c>
      <c r="O73" s="29"/>
      <c r="P73" s="20" t="str">
        <f t="shared" si="51"/>
        <v>-</v>
      </c>
      <c r="Q73" s="30"/>
      <c r="R73" s="17" t="str">
        <f>IF(ISBLANK(B28),"-",B28)</f>
        <v>-</v>
      </c>
      <c r="S73" s="29" t="str">
        <f>IF(ISBLANK(C28), "-",C28)</f>
        <v>-</v>
      </c>
      <c r="T73" s="19">
        <v>3</v>
      </c>
      <c r="U73" s="29" t="str">
        <f t="shared" si="54"/>
        <v>-</v>
      </c>
      <c r="V73" s="27" t="str">
        <f t="shared" si="55"/>
        <v>-</v>
      </c>
      <c r="W73" s="4"/>
      <c r="X73" s="20" t="str">
        <f t="shared" si="56"/>
        <v>-</v>
      </c>
    </row>
    <row r="74" spans="1:24" x14ac:dyDescent="0.25">
      <c r="A74" s="20"/>
      <c r="B74" s="17" t="str">
        <f>IF(ISBLANK(B29),"-",B29)</f>
        <v>-</v>
      </c>
      <c r="C74" s="29" t="str">
        <f>IF(ISBLANK(C29), "-",C29)</f>
        <v>-</v>
      </c>
      <c r="D74" s="19">
        <v>0.3</v>
      </c>
      <c r="E74" s="29" t="str">
        <f t="shared" si="44"/>
        <v>-</v>
      </c>
      <c r="F74" s="27" t="str">
        <f t="shared" si="45"/>
        <v>-</v>
      </c>
      <c r="G74" s="4"/>
      <c r="H74" s="20" t="str">
        <f t="shared" si="46"/>
        <v>-</v>
      </c>
      <c r="I74" s="30"/>
      <c r="J74" s="17" t="str">
        <f>IF(ISBLANK(B29),"-",B29)</f>
        <v>-</v>
      </c>
      <c r="K74" s="29" t="str">
        <f>IF(ISBLANK(C29), "-",C29)</f>
        <v>-</v>
      </c>
      <c r="L74" s="29">
        <v>0.3</v>
      </c>
      <c r="M74" s="29" t="str">
        <f t="shared" si="49"/>
        <v>-</v>
      </c>
      <c r="N74" s="35" t="str">
        <f t="shared" si="50"/>
        <v>-</v>
      </c>
      <c r="O74" s="29"/>
      <c r="P74" s="20" t="str">
        <f t="shared" si="51"/>
        <v>-</v>
      </c>
      <c r="Q74" s="30"/>
      <c r="R74" s="17" t="str">
        <f>IF(ISBLANK(B29),"-",B29)</f>
        <v>-</v>
      </c>
      <c r="S74" s="29" t="str">
        <f>IF(ISBLANK(C29), "-",C29)</f>
        <v>-</v>
      </c>
      <c r="T74" s="19">
        <v>3</v>
      </c>
      <c r="U74" s="29" t="str">
        <f t="shared" si="54"/>
        <v>-</v>
      </c>
      <c r="V74" s="27" t="str">
        <f t="shared" si="55"/>
        <v>-</v>
      </c>
      <c r="W74" s="4"/>
      <c r="X74" s="20" t="str">
        <f t="shared" si="56"/>
        <v>-</v>
      </c>
    </row>
    <row r="75" spans="1:24" s="1" customFormat="1" x14ac:dyDescent="0.25">
      <c r="A75" s="19"/>
      <c r="B75" s="17" t="str">
        <f>IF(ISBLANK(B30),"-",B30)</f>
        <v>-</v>
      </c>
      <c r="C75" s="29" t="str">
        <f>IF(ISBLANK(C30), "-",C30)</f>
        <v>-</v>
      </c>
      <c r="D75" s="19">
        <v>0.3</v>
      </c>
      <c r="E75" s="29" t="str">
        <f t="shared" si="44"/>
        <v>-</v>
      </c>
      <c r="F75" s="27" t="str">
        <f t="shared" si="45"/>
        <v>-</v>
      </c>
      <c r="G75" s="4"/>
      <c r="H75" s="20" t="str">
        <f t="shared" si="46"/>
        <v>-</v>
      </c>
      <c r="I75" s="19"/>
      <c r="J75" s="17" t="str">
        <f>IF(ISBLANK(B30),"-",B30)</f>
        <v>-</v>
      </c>
      <c r="K75" s="29" t="str">
        <f>IF(ISBLANK(C30), "-",C30)</f>
        <v>-</v>
      </c>
      <c r="L75" s="29">
        <v>0.3</v>
      </c>
      <c r="M75" s="29" t="str">
        <f t="shared" si="49"/>
        <v>-</v>
      </c>
      <c r="N75" s="35" t="str">
        <f t="shared" si="50"/>
        <v>-</v>
      </c>
      <c r="O75" s="29"/>
      <c r="P75" s="20" t="str">
        <f t="shared" si="51"/>
        <v>-</v>
      </c>
      <c r="Q75" s="19"/>
      <c r="R75" s="17" t="str">
        <f>IF(ISBLANK(B30),"-",B30)</f>
        <v>-</v>
      </c>
      <c r="S75" s="29" t="str">
        <f>IF(ISBLANK(C30), "-",C30)</f>
        <v>-</v>
      </c>
      <c r="T75" s="19">
        <v>3</v>
      </c>
      <c r="U75" s="29" t="str">
        <f t="shared" si="54"/>
        <v>-</v>
      </c>
      <c r="V75" s="27" t="str">
        <f t="shared" si="55"/>
        <v>-</v>
      </c>
      <c r="W75" s="4"/>
      <c r="X75" s="20" t="str">
        <f t="shared" si="56"/>
        <v>-</v>
      </c>
    </row>
    <row r="76" spans="1:24" x14ac:dyDescent="0.25">
      <c r="A76" s="19"/>
      <c r="B76" s="19"/>
      <c r="C76" s="19"/>
      <c r="D76" s="19"/>
      <c r="E76" s="19"/>
      <c r="F76" s="19"/>
      <c r="G76" s="19"/>
      <c r="H76" s="19"/>
      <c r="I76" s="4"/>
      <c r="J76" s="4"/>
      <c r="K76" s="4"/>
      <c r="L76" s="4"/>
      <c r="M76" s="4"/>
      <c r="N76" s="4"/>
      <c r="O76" s="4"/>
      <c r="P76" s="4"/>
      <c r="Q76" s="4"/>
      <c r="R76" s="4"/>
      <c r="S76" s="4"/>
      <c r="T76" s="4"/>
      <c r="U76" s="4"/>
      <c r="V76" s="4"/>
      <c r="W76" s="4"/>
      <c r="X76" s="4"/>
    </row>
    <row r="77" spans="1:24" ht="15.75" thickBot="1" x14ac:dyDescent="0.3">
      <c r="A77" s="4"/>
      <c r="B77" s="19"/>
      <c r="C77" s="19"/>
      <c r="D77" s="19"/>
      <c r="E77" s="19"/>
      <c r="F77" s="12"/>
      <c r="G77" s="12"/>
      <c r="H77" s="19"/>
      <c r="I77" s="4"/>
      <c r="J77" s="4"/>
      <c r="K77" s="4"/>
      <c r="L77" s="4"/>
      <c r="M77" s="4"/>
      <c r="N77" s="4"/>
      <c r="O77" s="4"/>
      <c r="P77" s="4"/>
      <c r="Q77" s="4"/>
      <c r="R77" s="4"/>
      <c r="S77" s="4"/>
      <c r="T77" s="4"/>
      <c r="U77" s="4"/>
      <c r="V77" s="4"/>
      <c r="W77" s="4"/>
      <c r="X77" s="4"/>
    </row>
    <row r="78" spans="1:24" x14ac:dyDescent="0.25">
      <c r="A78" s="4">
        <v>13</v>
      </c>
      <c r="B78" s="13" t="s">
        <v>0</v>
      </c>
      <c r="C78" s="16" t="str">
        <f>C18</f>
        <v>Mais DDGS</v>
      </c>
      <c r="D78" s="14"/>
      <c r="E78" s="14"/>
      <c r="F78" s="13" t="s">
        <v>33</v>
      </c>
      <c r="G78" s="4"/>
      <c r="H78" s="15"/>
      <c r="I78" s="4"/>
      <c r="J78" s="4"/>
      <c r="K78" s="4"/>
      <c r="L78" s="4"/>
      <c r="M78" s="4"/>
      <c r="N78" s="4"/>
      <c r="O78" s="4"/>
      <c r="P78" s="4"/>
      <c r="Q78" s="4"/>
      <c r="R78" s="4"/>
      <c r="S78" s="4"/>
      <c r="T78" s="4"/>
      <c r="U78" s="4"/>
      <c r="V78" s="4"/>
      <c r="W78" s="4"/>
      <c r="X78" s="4"/>
    </row>
    <row r="79" spans="1:24" ht="15.75" thickBot="1" x14ac:dyDescent="0.3">
      <c r="A79" s="4"/>
      <c r="B79" s="17" t="s">
        <v>1</v>
      </c>
      <c r="C79" s="18" t="s">
        <v>26</v>
      </c>
      <c r="D79" s="19"/>
      <c r="E79" s="20"/>
      <c r="F79" s="12" t="s">
        <v>30</v>
      </c>
      <c r="G79" s="12"/>
      <c r="H79" s="21">
        <v>1</v>
      </c>
      <c r="I79" s="4"/>
      <c r="J79" s="4"/>
      <c r="K79" s="4"/>
      <c r="L79" s="4"/>
      <c r="M79" s="4"/>
      <c r="N79" s="4"/>
      <c r="O79" s="4"/>
      <c r="P79" s="4"/>
      <c r="Q79" s="4"/>
      <c r="R79" s="4"/>
      <c r="S79" s="4"/>
      <c r="T79" s="4"/>
      <c r="U79" s="4"/>
      <c r="V79" s="4"/>
      <c r="W79" s="4"/>
      <c r="X79" s="4"/>
    </row>
    <row r="80" spans="1:24" x14ac:dyDescent="0.25">
      <c r="A80" s="4"/>
      <c r="B80" s="17" t="s">
        <v>11</v>
      </c>
      <c r="C80" s="19">
        <v>2</v>
      </c>
      <c r="D80" s="19" t="s">
        <v>2</v>
      </c>
      <c r="E80" s="19"/>
      <c r="F80" s="4"/>
      <c r="G80" s="4"/>
      <c r="H80" s="15"/>
      <c r="I80" s="4"/>
      <c r="J80" s="4"/>
      <c r="K80" s="4"/>
      <c r="L80" s="4"/>
      <c r="M80" s="4"/>
      <c r="N80" s="4"/>
      <c r="O80" s="4"/>
      <c r="P80" s="4"/>
      <c r="Q80" s="4"/>
      <c r="R80" s="4"/>
      <c r="S80" s="4"/>
      <c r="T80" s="4"/>
      <c r="U80" s="4"/>
      <c r="V80" s="4"/>
      <c r="W80" s="4"/>
      <c r="X80" s="4"/>
    </row>
    <row r="81" spans="1:24" x14ac:dyDescent="0.25">
      <c r="A81" s="4"/>
      <c r="B81" s="17"/>
      <c r="C81" s="19"/>
      <c r="D81" s="19"/>
      <c r="E81" s="19"/>
      <c r="F81" s="19"/>
      <c r="G81" s="19"/>
      <c r="H81" s="20"/>
      <c r="I81" s="4"/>
      <c r="J81" s="4"/>
      <c r="K81" s="4"/>
      <c r="L81" s="4"/>
      <c r="M81" s="4"/>
      <c r="N81" s="4"/>
      <c r="O81" s="4"/>
      <c r="P81" s="4"/>
      <c r="Q81" s="4"/>
      <c r="R81" s="4"/>
      <c r="S81" s="4"/>
      <c r="T81" s="4"/>
      <c r="U81" s="4"/>
      <c r="V81" s="4"/>
      <c r="W81" s="4"/>
      <c r="X81" s="4"/>
    </row>
    <row r="82" spans="1:24" ht="45.75" thickBot="1" x14ac:dyDescent="0.3">
      <c r="A82" s="4"/>
      <c r="B82" s="22" t="s">
        <v>3</v>
      </c>
      <c r="C82" s="23" t="s">
        <v>13</v>
      </c>
      <c r="D82" s="23" t="s">
        <v>12</v>
      </c>
      <c r="E82" s="23" t="s">
        <v>4</v>
      </c>
      <c r="F82" s="23" t="s">
        <v>14</v>
      </c>
      <c r="G82" s="12"/>
      <c r="H82" s="24" t="s">
        <v>5</v>
      </c>
      <c r="I82" s="4"/>
      <c r="J82" s="4"/>
      <c r="K82" s="4"/>
      <c r="L82" s="4"/>
      <c r="M82" s="4"/>
      <c r="N82" s="4"/>
      <c r="O82" s="4"/>
      <c r="P82" s="4"/>
      <c r="Q82" s="4"/>
      <c r="R82" s="4"/>
      <c r="S82" s="4"/>
      <c r="T82" s="4"/>
      <c r="U82" s="4"/>
      <c r="V82" s="4"/>
      <c r="W82" s="4"/>
      <c r="X82" s="4"/>
    </row>
    <row r="83" spans="1:24" x14ac:dyDescent="0.25">
      <c r="A83" s="4"/>
      <c r="B83" s="17" t="str">
        <f>IF(ISBLANK(B23),"-",B23)</f>
        <v>Fluopyram</v>
      </c>
      <c r="C83" s="29">
        <f>IF(ISBLANK(C23), "-",C23)</f>
        <v>0.02</v>
      </c>
      <c r="D83" s="29">
        <v>0.1</v>
      </c>
      <c r="E83" s="29">
        <f>IF(ISBLANK(E23),"-",E23)</f>
        <v>1</v>
      </c>
      <c r="F83" s="36">
        <f>IF(C83="-","-",((C83*$H$79*D83)/$C$80))</f>
        <v>1E-3</v>
      </c>
      <c r="G83" s="29"/>
      <c r="H83" s="20" t="str">
        <f>IF(C83="-","-",IF(F83&lt;E83,"Voldoet","Niet akkoord"))</f>
        <v>Voldoet</v>
      </c>
      <c r="I83" s="4"/>
      <c r="J83" s="4"/>
      <c r="K83" s="4"/>
      <c r="L83" s="4"/>
      <c r="M83" s="4"/>
      <c r="N83" s="4"/>
      <c r="O83" s="4"/>
      <c r="P83" s="4"/>
      <c r="Q83" s="4"/>
      <c r="R83" s="4"/>
      <c r="S83" s="4"/>
      <c r="T83" s="4"/>
      <c r="U83" s="4"/>
      <c r="V83" s="4"/>
      <c r="W83" s="4"/>
      <c r="X83" s="4"/>
    </row>
    <row r="84" spans="1:24" x14ac:dyDescent="0.25">
      <c r="A84" s="20"/>
      <c r="B84" s="17" t="str">
        <f t="shared" ref="B84:B86" si="57">IF(ISBLANK(B24),"-",B24)</f>
        <v>Glyfosaat</v>
      </c>
      <c r="C84" s="29">
        <f t="shared" ref="C84:C86" si="58">IF(ISBLANK(C24), "-",C24)</f>
        <v>1</v>
      </c>
      <c r="D84" s="29">
        <v>0.1</v>
      </c>
      <c r="E84" s="29">
        <f t="shared" ref="E84:E90" si="59">IF(ISBLANK(E24),"-",E24)</f>
        <v>0.5</v>
      </c>
      <c r="F84" s="36">
        <f>IF(C84="-","-",((C84*$H$79*D84)/$C$80))</f>
        <v>0.05</v>
      </c>
      <c r="G84" s="29"/>
      <c r="H84" s="20" t="str">
        <f t="shared" ref="H84:H90" si="60">IF(C84="-","-",IF(F84&lt;E84,"Voldoet","Niet akkoord"))</f>
        <v>Voldoet</v>
      </c>
      <c r="I84" s="4"/>
      <c r="J84" s="4"/>
      <c r="K84" s="4"/>
      <c r="L84" s="4"/>
      <c r="M84" s="4"/>
      <c r="N84" s="4"/>
      <c r="O84" s="4"/>
      <c r="P84" s="4"/>
      <c r="Q84" s="4"/>
      <c r="R84" s="4"/>
      <c r="S84" s="4"/>
      <c r="T84" s="4"/>
      <c r="U84" s="4"/>
      <c r="V84" s="4"/>
      <c r="W84" s="4"/>
      <c r="X84" s="4"/>
    </row>
    <row r="85" spans="1:24" x14ac:dyDescent="0.25">
      <c r="A85" s="20"/>
      <c r="B85" s="17" t="str">
        <f t="shared" si="57"/>
        <v>Pirimiphos-methyl</v>
      </c>
      <c r="C85" s="29">
        <f t="shared" si="58"/>
        <v>0.5</v>
      </c>
      <c r="D85" s="29">
        <v>0.1</v>
      </c>
      <c r="E85" s="29">
        <f t="shared" si="59"/>
        <v>0.15</v>
      </c>
      <c r="F85" s="36">
        <f t="shared" ref="F85:F90" si="61">IF(C85="-","-",((C85*$H$79*D85)/$C$80))</f>
        <v>2.5000000000000001E-2</v>
      </c>
      <c r="G85" s="29"/>
      <c r="H85" s="20" t="str">
        <f t="shared" si="60"/>
        <v>Voldoet</v>
      </c>
      <c r="I85" s="4"/>
      <c r="J85" s="4"/>
      <c r="K85" s="4"/>
      <c r="L85" s="4"/>
      <c r="M85" s="4"/>
      <c r="N85" s="4"/>
      <c r="O85" s="4"/>
      <c r="P85" s="4"/>
      <c r="Q85" s="4"/>
      <c r="R85" s="4"/>
      <c r="S85" s="4"/>
      <c r="T85" s="4"/>
      <c r="U85" s="4"/>
      <c r="V85" s="4"/>
      <c r="W85" s="4"/>
      <c r="X85" s="4"/>
    </row>
    <row r="86" spans="1:24" x14ac:dyDescent="0.25">
      <c r="A86" s="20"/>
      <c r="B86" s="17" t="str">
        <f t="shared" si="57"/>
        <v>Tebucozanole</v>
      </c>
      <c r="C86" s="29">
        <f t="shared" si="58"/>
        <v>0.02</v>
      </c>
      <c r="D86" s="29">
        <v>0.1</v>
      </c>
      <c r="E86" s="29">
        <f t="shared" si="59"/>
        <v>0.03</v>
      </c>
      <c r="F86" s="36">
        <f t="shared" si="61"/>
        <v>1E-3</v>
      </c>
      <c r="G86" s="29"/>
      <c r="H86" s="20" t="str">
        <f t="shared" si="60"/>
        <v>Voldoet</v>
      </c>
      <c r="I86" s="4"/>
      <c r="J86" s="4"/>
      <c r="K86" s="4"/>
      <c r="L86" s="4"/>
      <c r="M86" s="4"/>
      <c r="N86" s="4"/>
      <c r="O86" s="4"/>
      <c r="P86" s="4"/>
      <c r="Q86" s="4"/>
      <c r="R86" s="4"/>
      <c r="S86" s="4"/>
      <c r="T86" s="4"/>
      <c r="U86" s="4"/>
      <c r="V86" s="4"/>
      <c r="W86" s="4"/>
      <c r="X86" s="4"/>
    </row>
    <row r="87" spans="1:24" x14ac:dyDescent="0.25">
      <c r="A87" s="20"/>
      <c r="B87" s="17" t="str">
        <f>IF(ISBLANK(B27),"-",B27)</f>
        <v>-</v>
      </c>
      <c r="C87" s="29" t="str">
        <f>IF(ISBLANK(C27), "-",C27)</f>
        <v>-</v>
      </c>
      <c r="D87" s="29">
        <v>0.1</v>
      </c>
      <c r="E87" s="29" t="str">
        <f t="shared" si="59"/>
        <v>-</v>
      </c>
      <c r="F87" s="36" t="str">
        <f t="shared" si="61"/>
        <v>-</v>
      </c>
      <c r="G87" s="29"/>
      <c r="H87" s="20" t="str">
        <f t="shared" si="60"/>
        <v>-</v>
      </c>
      <c r="I87" s="4"/>
      <c r="J87" s="4"/>
      <c r="K87" s="4"/>
      <c r="L87" s="4"/>
      <c r="M87" s="4"/>
      <c r="N87" s="4"/>
      <c r="O87" s="4"/>
      <c r="P87" s="4"/>
      <c r="Q87" s="4"/>
      <c r="R87" s="4"/>
      <c r="S87" s="4"/>
      <c r="T87" s="4"/>
      <c r="U87" s="4"/>
      <c r="V87" s="4"/>
      <c r="W87" s="4"/>
      <c r="X87" s="4"/>
    </row>
    <row r="88" spans="1:24" x14ac:dyDescent="0.25">
      <c r="A88" s="20"/>
      <c r="B88" s="17" t="str">
        <f>IF(ISBLANK(B28),"-",B28)</f>
        <v>-</v>
      </c>
      <c r="C88" s="29" t="str">
        <f>IF(ISBLANK(C28), "-",C28)</f>
        <v>-</v>
      </c>
      <c r="D88" s="29">
        <v>0.1</v>
      </c>
      <c r="E88" s="29" t="str">
        <f t="shared" si="59"/>
        <v>-</v>
      </c>
      <c r="F88" s="36" t="str">
        <f t="shared" si="61"/>
        <v>-</v>
      </c>
      <c r="G88" s="29"/>
      <c r="H88" s="20" t="str">
        <f t="shared" si="60"/>
        <v>-</v>
      </c>
      <c r="I88" s="4"/>
      <c r="J88" s="4"/>
      <c r="K88" s="4"/>
      <c r="L88" s="4"/>
      <c r="M88" s="4"/>
      <c r="N88" s="4"/>
      <c r="O88" s="4"/>
      <c r="P88" s="4"/>
      <c r="Q88" s="4"/>
      <c r="R88" s="4"/>
      <c r="S88" s="4"/>
      <c r="T88" s="4"/>
      <c r="U88" s="4"/>
      <c r="V88" s="4"/>
      <c r="W88" s="4"/>
      <c r="X88" s="4"/>
    </row>
    <row r="89" spans="1:24" x14ac:dyDescent="0.25">
      <c r="A89" s="20"/>
      <c r="B89" s="17" t="str">
        <f>IF(ISBLANK(B29),"-",B29)</f>
        <v>-</v>
      </c>
      <c r="C89" s="29" t="str">
        <f>IF(ISBLANK(C29), "-",C29)</f>
        <v>-</v>
      </c>
      <c r="D89" s="29">
        <v>0.1</v>
      </c>
      <c r="E89" s="29" t="str">
        <f t="shared" si="59"/>
        <v>-</v>
      </c>
      <c r="F89" s="36" t="str">
        <f t="shared" si="61"/>
        <v>-</v>
      </c>
      <c r="G89" s="29"/>
      <c r="H89" s="20" t="str">
        <f t="shared" si="60"/>
        <v>-</v>
      </c>
      <c r="I89" s="4"/>
      <c r="J89" s="4"/>
      <c r="K89" s="4"/>
      <c r="L89" s="4"/>
      <c r="M89" s="4"/>
      <c r="N89" s="4"/>
      <c r="O89" s="4"/>
      <c r="P89" s="4"/>
      <c r="Q89" s="4"/>
      <c r="R89" s="4"/>
      <c r="S89" s="4"/>
      <c r="T89" s="4"/>
      <c r="U89" s="4"/>
      <c r="V89" s="4"/>
      <c r="W89" s="4"/>
      <c r="X89" s="4"/>
    </row>
    <row r="90" spans="1:24" x14ac:dyDescent="0.25">
      <c r="A90" s="4"/>
      <c r="B90" s="17" t="str">
        <f>IF(ISBLANK(B30),"-",B30)</f>
        <v>-</v>
      </c>
      <c r="C90" s="29" t="str">
        <f>IF(ISBLANK(C30), "-",C30)</f>
        <v>-</v>
      </c>
      <c r="D90" s="29">
        <v>0.1</v>
      </c>
      <c r="E90" s="29" t="str">
        <f t="shared" si="59"/>
        <v>-</v>
      </c>
      <c r="F90" s="36" t="str">
        <f t="shared" si="61"/>
        <v>-</v>
      </c>
      <c r="G90" s="29"/>
      <c r="H90" s="20" t="str">
        <f t="shared" si="60"/>
        <v>-</v>
      </c>
      <c r="I90" s="4"/>
      <c r="J90" s="4"/>
      <c r="K90" s="4"/>
      <c r="L90" s="4"/>
      <c r="M90" s="4"/>
      <c r="N90" s="4"/>
      <c r="O90" s="4"/>
      <c r="P90" s="4"/>
      <c r="Q90" s="4"/>
      <c r="R90" s="4"/>
      <c r="S90" s="4"/>
      <c r="T90" s="4"/>
      <c r="U90" s="4"/>
      <c r="V90" s="4"/>
      <c r="W90" s="4"/>
      <c r="X90" s="4"/>
    </row>
  </sheetData>
  <mergeCells count="1">
    <mergeCell ref="C18:D18"/>
  </mergeCells>
  <conditionalFormatting sqref="I37 H24:I25 I26:I28 H23:H30">
    <cfRule type="containsText" dxfId="29" priority="43" operator="containsText" text="Niet akkoord">
      <formula>NOT(ISERROR(SEARCH("Niet akkoord",H23)))</formula>
    </cfRule>
    <cfRule type="containsText" dxfId="28" priority="44" operator="containsText" text="Voldoet">
      <formula>NOT(ISERROR(SEARCH("Voldoet",H23)))</formula>
    </cfRule>
  </conditionalFormatting>
  <conditionalFormatting sqref="I52">
    <cfRule type="containsText" dxfId="27" priority="33" operator="containsText" text="Niet akkoord">
      <formula>NOT(ISERROR(SEARCH("Niet akkoord",I52)))</formula>
    </cfRule>
    <cfRule type="containsText" dxfId="26" priority="34" operator="containsText" text="Voldoet">
      <formula>NOT(ISERROR(SEARCH("Voldoet",I52)))</formula>
    </cfRule>
  </conditionalFormatting>
  <conditionalFormatting sqref="I44:I45">
    <cfRule type="containsText" dxfId="25" priority="35" operator="containsText" text="Niet akkoord">
      <formula>NOT(ISERROR(SEARCH("Niet akkoord",I44)))</formula>
    </cfRule>
    <cfRule type="containsText" dxfId="24" priority="36" operator="containsText" text="Voldoet">
      <formula>NOT(ISERROR(SEARCH("Voldoet",I44)))</formula>
    </cfRule>
  </conditionalFormatting>
  <conditionalFormatting sqref="H38:H45">
    <cfRule type="containsText" dxfId="23" priority="31" operator="containsText" text="Niet akkoord">
      <formula>NOT(ISERROR(SEARCH("Niet akkoord",H38)))</formula>
    </cfRule>
    <cfRule type="containsText" dxfId="22" priority="32" operator="containsText" text="Voldoet">
      <formula>NOT(ISERROR(SEARCH("Voldoet",H38)))</formula>
    </cfRule>
  </conditionalFormatting>
  <conditionalFormatting sqref="H53:H60">
    <cfRule type="containsText" dxfId="21" priority="29" operator="containsText" text="Niet akkoord">
      <formula>NOT(ISERROR(SEARCH("Niet akkoord",H53)))</formula>
    </cfRule>
    <cfRule type="containsText" dxfId="20" priority="30" operator="containsText" text="Voldoet">
      <formula>NOT(ISERROR(SEARCH("Voldoet",H53)))</formula>
    </cfRule>
  </conditionalFormatting>
  <conditionalFormatting sqref="P38:P45">
    <cfRule type="containsText" dxfId="19" priority="25" operator="containsText" text="Niet akkoord">
      <formula>NOT(ISERROR(SEARCH("Niet akkoord",P38)))</formula>
    </cfRule>
    <cfRule type="containsText" dxfId="18" priority="26" operator="containsText" text="Voldoet">
      <formula>NOT(ISERROR(SEARCH("Voldoet",P38)))</formula>
    </cfRule>
  </conditionalFormatting>
  <conditionalFormatting sqref="P53:P60">
    <cfRule type="containsText" dxfId="17" priority="23" operator="containsText" text="Niet akkoord">
      <formula>NOT(ISERROR(SEARCH("Niet akkoord",P53)))</formula>
    </cfRule>
    <cfRule type="containsText" dxfId="16" priority="24" operator="containsText" text="Voldoet">
      <formula>NOT(ISERROR(SEARCH("Voldoet",P53)))</formula>
    </cfRule>
  </conditionalFormatting>
  <conditionalFormatting sqref="H68:H75">
    <cfRule type="containsText" dxfId="15" priority="21" operator="containsText" text="Niet akkoord">
      <formula>NOT(ISERROR(SEARCH("Niet akkoord",H68)))</formula>
    </cfRule>
    <cfRule type="containsText" dxfId="14" priority="22" operator="containsText" text="Voldoet">
      <formula>NOT(ISERROR(SEARCH("Voldoet",H68)))</formula>
    </cfRule>
  </conditionalFormatting>
  <conditionalFormatting sqref="X23:X30">
    <cfRule type="containsText" dxfId="13" priority="17" operator="containsText" text="Niet akkoord">
      <formula>NOT(ISERROR(SEARCH("Niet akkoord",X23)))</formula>
    </cfRule>
    <cfRule type="containsText" dxfId="12" priority="18" operator="containsText" text="Voldoet">
      <formula>NOT(ISERROR(SEARCH("Voldoet",X23)))</formula>
    </cfRule>
  </conditionalFormatting>
  <conditionalFormatting sqref="X38:X45">
    <cfRule type="containsText" dxfId="11" priority="15" operator="containsText" text="Niet akkoord">
      <formula>NOT(ISERROR(SEARCH("Niet akkoord",X38)))</formula>
    </cfRule>
    <cfRule type="containsText" dxfId="10" priority="16" operator="containsText" text="Voldoet">
      <formula>NOT(ISERROR(SEARCH("Voldoet",X38)))</formula>
    </cfRule>
  </conditionalFormatting>
  <conditionalFormatting sqref="X53:X60">
    <cfRule type="containsText" dxfId="9" priority="13" operator="containsText" text="Niet akkoord">
      <formula>NOT(ISERROR(SEARCH("Niet akkoord",X53)))</formula>
    </cfRule>
    <cfRule type="containsText" dxfId="8" priority="14" operator="containsText" text="Voldoet">
      <formula>NOT(ISERROR(SEARCH("Voldoet",X53)))</formula>
    </cfRule>
  </conditionalFormatting>
  <conditionalFormatting sqref="X68:X75">
    <cfRule type="containsText" dxfId="7" priority="9" operator="containsText" text="Niet akkoord">
      <formula>NOT(ISERROR(SEARCH("Niet akkoord",X68)))</formula>
    </cfRule>
    <cfRule type="containsText" dxfId="6" priority="10" operator="containsText" text="Voldoet">
      <formula>NOT(ISERROR(SEARCH("Voldoet",X68)))</formula>
    </cfRule>
  </conditionalFormatting>
  <conditionalFormatting sqref="P68:P75">
    <cfRule type="containsText" dxfId="5" priority="7" operator="containsText" text="Niet akkoord">
      <formula>NOT(ISERROR(SEARCH("Niet akkoord",P68)))</formula>
    </cfRule>
    <cfRule type="containsText" dxfId="4" priority="8" operator="containsText" text="Voldoet">
      <formula>NOT(ISERROR(SEARCH("Voldoet",P68)))</formula>
    </cfRule>
  </conditionalFormatting>
  <conditionalFormatting sqref="H83:H90">
    <cfRule type="containsText" dxfId="3" priority="5" operator="containsText" text="Niet akkoord">
      <formula>NOT(ISERROR(SEARCH("Niet akkoord",H83)))</formula>
    </cfRule>
    <cfRule type="containsText" dxfId="2" priority="6" operator="containsText" text="Voldoet">
      <formula>NOT(ISERROR(SEARCH("Voldoet",H83)))</formula>
    </cfRule>
  </conditionalFormatting>
  <conditionalFormatting sqref="P23:P30">
    <cfRule type="containsText" dxfId="1" priority="1" operator="containsText" text="Niet akkoord">
      <formula>NOT(ISERROR(SEARCH("Niet akkoord",P23)))</formula>
    </cfRule>
    <cfRule type="containsText" dxfId="0" priority="2" operator="containsText" text="Voldoet">
      <formula>NOT(ISERROR(SEARCH("Voldoet",P23)))</formula>
    </cfRule>
  </conditionalFormatting>
  <pageMargins left="0.7" right="0.7" top="0.75" bottom="0.75" header="0.3" footer="0.3"/>
  <pageSetup paperSize="9"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5B1FBD-E6D4-4088-9A0F-29F4EB70277A}">
  <dimension ref="A1:C3"/>
  <sheetViews>
    <sheetView workbookViewId="0">
      <selection activeCell="B4" sqref="B4"/>
    </sheetView>
  </sheetViews>
  <sheetFormatPr defaultRowHeight="15" x14ac:dyDescent="0.25"/>
  <cols>
    <col min="2" max="2" width="52" bestFit="1" customWidth="1"/>
  </cols>
  <sheetData>
    <row r="1" spans="1:3" x14ac:dyDescent="0.25">
      <c r="A1" s="1" t="s">
        <v>35</v>
      </c>
      <c r="B1" s="1" t="s">
        <v>36</v>
      </c>
      <c r="C1" s="1" t="s">
        <v>37</v>
      </c>
    </row>
    <row r="2" spans="1:3" x14ac:dyDescent="0.25">
      <c r="A2" s="1" t="s">
        <v>38</v>
      </c>
      <c r="B2" s="1" t="s">
        <v>39</v>
      </c>
      <c r="C2" s="2">
        <v>44937</v>
      </c>
    </row>
    <row r="3" spans="1:3" x14ac:dyDescent="0.25">
      <c r="A3" t="s">
        <v>67</v>
      </c>
      <c r="B3" t="s">
        <v>68</v>
      </c>
      <c r="C3" s="2">
        <v>45055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3</vt:i4>
      </vt:variant>
    </vt:vector>
  </HeadingPairs>
  <TitlesOfParts>
    <vt:vector size="3" baseType="lpstr">
      <vt:lpstr>Inhoud bestand</vt:lpstr>
      <vt:lpstr>Risico beoordeling</vt:lpstr>
      <vt:lpstr>Versiehistorie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SecureFeed</dc:creator>
  <cp:lastModifiedBy>Daniëlle Gaasbeek</cp:lastModifiedBy>
  <dcterms:created xsi:type="dcterms:W3CDTF">2020-08-12T10:09:33Z</dcterms:created>
  <dcterms:modified xsi:type="dcterms:W3CDTF">2023-05-11T18:46:23Z</dcterms:modified>
</cp:coreProperties>
</file>